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G:\Mi unidad\General\COMFACAUCA\Formulario Afiliados comfacauca\Formulario 2022\"/>
    </mc:Choice>
  </mc:AlternateContent>
  <bookViews>
    <workbookView xWindow="-120" yWindow="-120" windowWidth="20730" windowHeight="11040" tabRatio="599"/>
  </bookViews>
  <sheets>
    <sheet name="formulario 2022" sheetId="47" r:id="rId1"/>
    <sheet name="Declaracion" sheetId="42" r:id="rId2"/>
    <sheet name="Guia diligenciamiento, doc sopt" sheetId="45" r:id="rId3"/>
  </sheets>
  <definedNames>
    <definedName name="_xlnm.Print_Area" localSheetId="1">Declaracion!$B$1:$AA$67</definedName>
    <definedName name="_xlnm.Print_Area" localSheetId="0">'formulario 2022'!$A$1:$CL$135</definedName>
    <definedName name="_xlnm.Print_Area" localSheetId="2">'Guia diligenciamiento, doc sopt'!$A$1:$M$63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U17" i="47" l="1"/>
  <c r="CU18" i="47"/>
  <c r="CU26" i="47"/>
  <c r="C13" i="42" l="1"/>
  <c r="R58" i="42" s="1"/>
  <c r="V13" i="42"/>
  <c r="E9" i="42"/>
  <c r="D58" i="42" s="1"/>
  <c r="B7" i="42" l="1"/>
  <c r="B57" i="42" s="1"/>
  <c r="F5" i="42"/>
  <c r="BN127" i="47" l="1"/>
  <c r="BN123" i="47"/>
  <c r="C123" i="47"/>
  <c r="AT93" i="47"/>
  <c r="BZ86" i="47"/>
  <c r="AH86" i="47"/>
  <c r="AM72" i="47"/>
  <c r="CJ66" i="47"/>
  <c r="BI66" i="47"/>
  <c r="M5" i="42" s="1"/>
  <c r="AQ66" i="47"/>
  <c r="U66" i="47"/>
  <c r="BI64" i="47"/>
  <c r="T64" i="47"/>
  <c r="CV52" i="47"/>
  <c r="DB40" i="47"/>
  <c r="L37" i="47"/>
  <c r="BG37" i="47" s="1"/>
  <c r="CV35" i="47"/>
  <c r="CV34" i="47"/>
  <c r="CU34" i="47"/>
  <c r="CT34" i="47"/>
  <c r="CT33" i="47"/>
  <c r="CV32" i="47"/>
  <c r="CT32" i="47"/>
  <c r="CD32" i="47"/>
  <c r="CV31" i="47"/>
  <c r="CT31" i="47"/>
  <c r="B31" i="47"/>
  <c r="CV30" i="47"/>
  <c r="CT30" i="47"/>
  <c r="B30" i="47"/>
  <c r="CV29" i="47"/>
  <c r="CT29" i="47"/>
  <c r="B29" i="47"/>
  <c r="CV28" i="47"/>
  <c r="B28" i="47"/>
  <c r="CV27" i="47"/>
  <c r="CU27" i="47"/>
  <c r="CT28" i="47" s="1"/>
  <c r="B27" i="47"/>
  <c r="CV26" i="47"/>
  <c r="CT27" i="47"/>
  <c r="B26" i="47"/>
  <c r="CV25" i="47"/>
  <c r="CU25" i="47"/>
  <c r="CT26" i="47" s="1"/>
  <c r="B25" i="47"/>
  <c r="CV24" i="47"/>
  <c r="CU24" i="47"/>
  <c r="CT25" i="47" s="1"/>
  <c r="B24" i="47"/>
  <c r="CS20" i="47"/>
  <c r="CS18" i="47"/>
  <c r="CS17" i="47"/>
  <c r="CV16" i="47"/>
  <c r="CU16" i="47"/>
  <c r="CT16" i="47"/>
  <c r="CS13" i="47"/>
  <c r="B11" i="42" l="1"/>
  <c r="P57" i="42" s="1"/>
  <c r="CS56" i="47"/>
  <c r="CS35" i="47"/>
  <c r="CS59" i="47"/>
  <c r="CS57" i="47"/>
  <c r="CS60" i="47"/>
  <c r="CS58" i="47"/>
  <c r="CS61" i="47"/>
  <c r="CS54" i="47"/>
  <c r="CS62" i="47"/>
  <c r="CS63" i="47"/>
  <c r="CS64" i="47"/>
  <c r="CS55" i="47"/>
  <c r="CS27" i="47"/>
  <c r="CS31" i="47"/>
  <c r="CS29" i="47"/>
  <c r="CS24" i="47"/>
  <c r="C127" i="47"/>
  <c r="AT92" i="47"/>
  <c r="BO80" i="47"/>
  <c r="CS34" i="47"/>
  <c r="CS26" i="47"/>
  <c r="CS33" i="47"/>
  <c r="CS40" i="47"/>
  <c r="CS47" i="47"/>
  <c r="CS45" i="47"/>
  <c r="CS46" i="47"/>
  <c r="AT91" i="47"/>
  <c r="CS41" i="47"/>
  <c r="CS48" i="47"/>
  <c r="CS28" i="47"/>
  <c r="CS30" i="47"/>
  <c r="CS32" i="47"/>
  <c r="DB41" i="47"/>
  <c r="CS49" i="47"/>
  <c r="AO55" i="47"/>
  <c r="CS25" i="47"/>
  <c r="CS42" i="47"/>
  <c r="CS50" i="47"/>
  <c r="CS43" i="47"/>
  <c r="CS44" i="47"/>
  <c r="AT94" i="47" l="1"/>
  <c r="BC75" i="47" s="1"/>
  <c r="C55" i="47"/>
  <c r="BQ54" i="47"/>
  <c r="P55" i="47"/>
  <c r="CS80" i="47" l="1"/>
  <c r="C75" i="47"/>
  <c r="AE54" i="47"/>
  <c r="BL56" i="47"/>
  <c r="B63" i="45"/>
  <c r="M24" i="45"/>
  <c r="M22" i="45"/>
  <c r="K24" i="45"/>
  <c r="K22" i="45"/>
  <c r="J24" i="45" s="1"/>
  <c r="M14" i="45" l="1"/>
  <c r="M13" i="45"/>
  <c r="M7" i="45"/>
  <c r="M6" i="45"/>
</calcChain>
</file>

<file path=xl/comments1.xml><?xml version="1.0" encoding="utf-8"?>
<comments xmlns="http://schemas.openxmlformats.org/spreadsheetml/2006/main">
  <authors>
    <author>PORT-77678</author>
  </authors>
  <commentList>
    <comment ref="AJ11" authorId="0" shapeId="0">
      <text>
        <r>
          <rPr>
            <b/>
            <sz val="9"/>
            <color indexed="81"/>
            <rFont val="Tahoma"/>
            <family val="2"/>
          </rPr>
          <t>Se marca X cuando es la primera vez que se postula al subsidio de vivienda</t>
        </r>
      </text>
    </comment>
    <comment ref="BC11" authorId="0" shapeId="0">
      <text>
        <r>
          <rPr>
            <b/>
            <sz val="9"/>
            <color indexed="81"/>
            <rFont val="Tahoma"/>
            <family val="2"/>
          </rPr>
          <t>Se marca X cuando ya se encuentra postulado y se actualizan documentos</t>
        </r>
      </text>
    </comment>
    <comment ref="AJ13" authorId="0" shapeId="0">
      <text>
        <r>
          <rPr>
            <b/>
            <sz val="9"/>
            <color indexed="81"/>
            <rFont val="Tahoma"/>
            <family val="2"/>
          </rPr>
          <t>Marcar X solo en una modalidad de vivienda:
Adquisición o
Construcción o 
mejoramiento</t>
        </r>
      </text>
    </comment>
    <comment ref="BC13" authorId="0" shapeId="0">
      <text>
        <r>
          <rPr>
            <b/>
            <sz val="9"/>
            <color indexed="81"/>
            <rFont val="Tahoma"/>
            <family val="2"/>
          </rPr>
          <t>Marcar X solo en una modalidad de vivienda:
Adquisición o
Construcción o 
mejoramiento</t>
        </r>
      </text>
    </comment>
    <comment ref="BT13" authorId="0" shapeId="0">
      <text>
        <r>
          <rPr>
            <b/>
            <sz val="9"/>
            <color indexed="81"/>
            <rFont val="Tahoma"/>
            <family val="2"/>
          </rPr>
          <t>Marcar X solo en una modalidad de vivienda:
Adquisición o
Construcción o 
mejoramiento</t>
        </r>
      </text>
    </comment>
    <comment ref="C22" authorId="0" shapeId="0">
      <text>
        <r>
          <rPr>
            <b/>
            <sz val="9"/>
            <color indexed="81"/>
            <rFont val="Tahoma"/>
            <family val="2"/>
          </rPr>
          <t>El jefe del hogar debe ser el afiliado</t>
        </r>
      </text>
    </comment>
    <comment ref="AW22" authorId="0" shapeId="0">
      <text>
        <r>
          <rPr>
            <b/>
            <sz val="9"/>
            <color indexed="81"/>
            <rFont val="Tahoma"/>
            <family val="2"/>
          </rPr>
          <t>CC = Cédula
CE = Cédula de Extranjería
RC = Registro Civil Menores de 7 años
TI = Tarjeta de identidad Mayores de 7 menores 18 años</t>
        </r>
      </text>
    </comment>
    <comment ref="BF22"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2"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2"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2" authorId="0" shapeId="0">
      <text>
        <r>
          <rPr>
            <b/>
            <sz val="9"/>
            <color indexed="81"/>
            <rFont val="Tahoma"/>
            <family val="2"/>
          </rPr>
          <t>S:   Soltero(a)
C:  Casado(a) o unión marital de hecho.
SP: Separado, Viudo</t>
        </r>
      </text>
    </comment>
    <comment ref="BR22" authorId="0" shapeId="0">
      <text>
        <r>
          <rPr>
            <b/>
            <sz val="9"/>
            <color indexed="81"/>
            <rFont val="Tahoma"/>
            <family val="2"/>
          </rPr>
          <t>F = FEMENINO
M= MASCULINO
I = INTERSEXUAL</t>
        </r>
      </text>
    </comment>
    <comment ref="BU22" authorId="0" shapeId="0">
      <text>
        <r>
          <rPr>
            <b/>
            <sz val="9"/>
            <color indexed="81"/>
            <rFont val="Tahoma"/>
            <family val="2"/>
          </rPr>
          <t xml:space="preserve">EM: Empleado
H:   Hogar   
ES:  Estudiante.
P:    Pensionado  
D:    Desempleado.
I:     Independiente.
</t>
        </r>
      </text>
    </comment>
    <comment ref="AW24" authorId="0" shapeId="0">
      <text>
        <r>
          <rPr>
            <b/>
            <sz val="9"/>
            <color indexed="81"/>
            <rFont val="Tahoma"/>
            <family val="2"/>
          </rPr>
          <t>CC = Cédula
CE = Cédula de Extranjería
RC = Registro Civil Menores de 7 años
TI = Tarjeta de identidad Mayores de 7 menores 18 años</t>
        </r>
      </text>
    </comment>
    <comment ref="BF24"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4"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4"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4" authorId="0" shapeId="0">
      <text>
        <r>
          <rPr>
            <b/>
            <sz val="9"/>
            <color indexed="81"/>
            <rFont val="Tahoma"/>
            <family val="2"/>
          </rPr>
          <t>S:   Soltero(a)
C:  Casado(a) o unión marital de hecho.
SP: Separado, Viudo</t>
        </r>
      </text>
    </comment>
    <comment ref="BR24" authorId="0" shapeId="0">
      <text>
        <r>
          <rPr>
            <b/>
            <sz val="9"/>
            <color indexed="81"/>
            <rFont val="Tahoma"/>
            <family val="2"/>
          </rPr>
          <t>F = FEMENINO
M= MASCULINO
I = INTERSEXUAL</t>
        </r>
      </text>
    </comment>
    <comment ref="BU24" authorId="0" shapeId="0">
      <text>
        <r>
          <rPr>
            <b/>
            <sz val="9"/>
            <color indexed="81"/>
            <rFont val="Tahoma"/>
            <family val="2"/>
          </rPr>
          <t xml:space="preserve">EM: Empleado
H:   Hogar   
ES:  Estudiante.
P:    Pensionado  
D:    Desempleado.
I:     Independiente.
</t>
        </r>
      </text>
    </comment>
    <comment ref="BX24" authorId="0" shapeId="0">
      <text>
        <r>
          <rPr>
            <b/>
            <sz val="9"/>
            <color indexed="81"/>
            <rFont val="Tahoma"/>
            <family val="2"/>
          </rPr>
          <t>Se marca "X" a la persona que reemplazará al jefe del hogar, en caso de fallecimiento</t>
        </r>
      </text>
    </comment>
    <comment ref="AW25" authorId="0" shapeId="0">
      <text>
        <r>
          <rPr>
            <b/>
            <sz val="9"/>
            <color indexed="81"/>
            <rFont val="Tahoma"/>
            <family val="2"/>
          </rPr>
          <t>CC = Cédula
CE = Cédula de Extranjería
RC = Registro Civil Menores de 7 años
TI = Tarjeta de identidad Mayores de 7 menores 18 años</t>
        </r>
      </text>
    </comment>
    <comment ref="BF25"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5"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5"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5" authorId="0" shapeId="0">
      <text>
        <r>
          <rPr>
            <b/>
            <sz val="9"/>
            <color indexed="81"/>
            <rFont val="Tahoma"/>
            <family val="2"/>
          </rPr>
          <t>S:   Soltero(a)
C:  Casado(a) o unión marital de hecho.
SP: Separado, Viudo</t>
        </r>
      </text>
    </comment>
    <comment ref="BR25" authorId="0" shapeId="0">
      <text>
        <r>
          <rPr>
            <b/>
            <sz val="9"/>
            <color indexed="81"/>
            <rFont val="Tahoma"/>
            <family val="2"/>
          </rPr>
          <t>F = FEMENINO
M= MASCULINO
I = INTERSEXUAL</t>
        </r>
      </text>
    </comment>
    <comment ref="BU25" authorId="0" shapeId="0">
      <text>
        <r>
          <rPr>
            <b/>
            <sz val="9"/>
            <color indexed="81"/>
            <rFont val="Tahoma"/>
            <family val="2"/>
          </rPr>
          <t xml:space="preserve">EM: Empleado
H:   Hogar   
ES:  Estudiante.
P:    Pensionado  
D:    Desempleado.
I:     Independiente.
</t>
        </r>
      </text>
    </comment>
    <comment ref="BX25" authorId="0" shapeId="0">
      <text>
        <r>
          <rPr>
            <b/>
            <sz val="9"/>
            <color indexed="81"/>
            <rFont val="Tahoma"/>
            <family val="2"/>
          </rPr>
          <t>Se marca "X" a la persona que reemplazará al jefe del hogar, en caso de fallecimiento</t>
        </r>
      </text>
    </comment>
    <comment ref="AW26" authorId="0" shapeId="0">
      <text>
        <r>
          <rPr>
            <b/>
            <sz val="9"/>
            <color indexed="81"/>
            <rFont val="Tahoma"/>
            <family val="2"/>
          </rPr>
          <t>CC = Cédula
CE = Cédula de Extranjería
RC = Registro Civil Menores de 7 años
TI = Tarjeta de identidad Mayores de 7 menores 18 años</t>
        </r>
      </text>
    </comment>
    <comment ref="BF26"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6"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6"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6" authorId="0" shapeId="0">
      <text>
        <r>
          <rPr>
            <b/>
            <sz val="9"/>
            <color indexed="81"/>
            <rFont val="Tahoma"/>
            <family val="2"/>
          </rPr>
          <t>S:   Soltero(a)
C:  Casado(a) o unión marital de hecho.
SP: Separado, Viudo</t>
        </r>
      </text>
    </comment>
    <comment ref="BR26" authorId="0" shapeId="0">
      <text>
        <r>
          <rPr>
            <b/>
            <sz val="9"/>
            <color indexed="81"/>
            <rFont val="Tahoma"/>
            <family val="2"/>
          </rPr>
          <t>F = FEMENINO
M= MASCULINO
I = INTERSEXUAL</t>
        </r>
      </text>
    </comment>
    <comment ref="BU26" authorId="0" shapeId="0">
      <text>
        <r>
          <rPr>
            <b/>
            <sz val="9"/>
            <color indexed="81"/>
            <rFont val="Tahoma"/>
            <family val="2"/>
          </rPr>
          <t xml:space="preserve">EM: Empleado
H:   Hogar   
ES:  Estudiante.
P:    Pensionado  
D:    Desempleado.
I:     Independiente.
</t>
        </r>
      </text>
    </comment>
    <comment ref="BX26" authorId="0" shapeId="0">
      <text>
        <r>
          <rPr>
            <b/>
            <sz val="9"/>
            <color indexed="81"/>
            <rFont val="Tahoma"/>
            <family val="2"/>
          </rPr>
          <t>Se marca "X" a la persona que reemplazará al jefe del hogar, en caso de fallecimiento</t>
        </r>
      </text>
    </comment>
    <comment ref="AW27" authorId="0" shapeId="0">
      <text>
        <r>
          <rPr>
            <b/>
            <sz val="9"/>
            <color indexed="81"/>
            <rFont val="Tahoma"/>
            <family val="2"/>
          </rPr>
          <t>CC = Cédula
CE = Cédula de Extranjería
RC = Registro Civil Menores de 7 años
TI = Tarjeta de identidad Mayores de 7 menores 18 años</t>
        </r>
      </text>
    </comment>
    <comment ref="BF27"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7"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7"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7" authorId="0" shapeId="0">
      <text>
        <r>
          <rPr>
            <b/>
            <sz val="9"/>
            <color indexed="81"/>
            <rFont val="Tahoma"/>
            <family val="2"/>
          </rPr>
          <t>S:   Soltero(a)
C:  Casado(a) o unión marital de hecho.
SP: Separado, Viudo</t>
        </r>
      </text>
    </comment>
    <comment ref="BR27" authorId="0" shapeId="0">
      <text>
        <r>
          <rPr>
            <b/>
            <sz val="9"/>
            <color indexed="81"/>
            <rFont val="Tahoma"/>
            <family val="2"/>
          </rPr>
          <t>F = FEMENINO
M= MASCULINO
I = INTERSEXUAL</t>
        </r>
      </text>
    </comment>
    <comment ref="BU27" authorId="0" shapeId="0">
      <text>
        <r>
          <rPr>
            <b/>
            <sz val="9"/>
            <color indexed="81"/>
            <rFont val="Tahoma"/>
            <family val="2"/>
          </rPr>
          <t xml:space="preserve">EM: Empleado
H:   Hogar   
ES:  Estudiante.
P:    Pensionado  
D:    Desempleado.
I:     Independiente.
</t>
        </r>
      </text>
    </comment>
    <comment ref="BX27" authorId="0" shapeId="0">
      <text>
        <r>
          <rPr>
            <b/>
            <sz val="9"/>
            <color indexed="81"/>
            <rFont val="Tahoma"/>
            <family val="2"/>
          </rPr>
          <t>Se marca "X" a la persona que reemplazará al jefe del hogar, en caso de fallecimiento</t>
        </r>
      </text>
    </comment>
    <comment ref="AW28" authorId="0" shapeId="0">
      <text>
        <r>
          <rPr>
            <b/>
            <sz val="9"/>
            <color indexed="81"/>
            <rFont val="Tahoma"/>
            <family val="2"/>
          </rPr>
          <t>CC = Cédula
CE = Cédula de Extranjería
RC = Registro Civil Menores de 7 años
TI = Tarjeta de identidad Mayores de 7 menores 18 años</t>
        </r>
      </text>
    </comment>
    <comment ref="BF28"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8"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8"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8" authorId="0" shapeId="0">
      <text>
        <r>
          <rPr>
            <b/>
            <sz val="9"/>
            <color indexed="81"/>
            <rFont val="Tahoma"/>
            <family val="2"/>
          </rPr>
          <t>S:   Soltero(a)
C:  Casado(a) o unión marital de hecho.
SP: Separado, Viudo</t>
        </r>
      </text>
    </comment>
    <comment ref="BR28" authorId="0" shapeId="0">
      <text>
        <r>
          <rPr>
            <b/>
            <sz val="9"/>
            <color indexed="81"/>
            <rFont val="Tahoma"/>
            <family val="2"/>
          </rPr>
          <t>F = FEMENINO
M= MASCULINO
I = INTERSEXUAL</t>
        </r>
      </text>
    </comment>
    <comment ref="BU28" authorId="0" shapeId="0">
      <text>
        <r>
          <rPr>
            <b/>
            <sz val="9"/>
            <color indexed="81"/>
            <rFont val="Tahoma"/>
            <family val="2"/>
          </rPr>
          <t xml:space="preserve">EM: Empleado
H:   Hogar   
ES:  Estudiante.
P:    Pensionado  
D:    Desempleado.
I:     Independiente.
</t>
        </r>
      </text>
    </comment>
    <comment ref="BX28" authorId="0" shapeId="0">
      <text>
        <r>
          <rPr>
            <b/>
            <sz val="9"/>
            <color indexed="81"/>
            <rFont val="Tahoma"/>
            <family val="2"/>
          </rPr>
          <t>Se marca "X" a la persona que reemplazará al jefe del hogar, en caso de fallecimiento</t>
        </r>
      </text>
    </comment>
    <comment ref="AW29" authorId="0" shapeId="0">
      <text>
        <r>
          <rPr>
            <b/>
            <sz val="9"/>
            <color indexed="81"/>
            <rFont val="Tahoma"/>
            <family val="2"/>
          </rPr>
          <t>CC = Cédula
CE = Cédula de Extranjería
RC = Registro Civil Menores de 7 años
TI = Tarjeta de identidad Mayores de 7 menores 18 años</t>
        </r>
      </text>
    </comment>
    <comment ref="BF29"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9"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9"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9" authorId="0" shapeId="0">
      <text>
        <r>
          <rPr>
            <b/>
            <sz val="9"/>
            <color indexed="81"/>
            <rFont val="Tahoma"/>
            <family val="2"/>
          </rPr>
          <t>S:   Soltero(a)
C:  Casado(a) o unión marital de hecho.
SP: Separado, Viudo</t>
        </r>
      </text>
    </comment>
    <comment ref="BR29" authorId="0" shapeId="0">
      <text>
        <r>
          <rPr>
            <b/>
            <sz val="9"/>
            <color indexed="81"/>
            <rFont val="Tahoma"/>
            <family val="2"/>
          </rPr>
          <t>F = FEMENINO
M= MASCULINO
I = INTERSEXUAL</t>
        </r>
      </text>
    </comment>
    <comment ref="BU29" authorId="0" shapeId="0">
      <text>
        <r>
          <rPr>
            <b/>
            <sz val="9"/>
            <color indexed="81"/>
            <rFont val="Tahoma"/>
            <family val="2"/>
          </rPr>
          <t xml:space="preserve">EM: Empleado
H:   Hogar   
ES:  Estudiante.
P:    Pensionado  
D:    Desempleado.
I:     Independiente.
</t>
        </r>
      </text>
    </comment>
    <comment ref="BX29" authorId="0" shapeId="0">
      <text>
        <r>
          <rPr>
            <b/>
            <sz val="9"/>
            <color indexed="81"/>
            <rFont val="Tahoma"/>
            <family val="2"/>
          </rPr>
          <t>Se marca "X" a la persona que reemplazará al jefe del hogar, en caso de fallecimiento</t>
        </r>
      </text>
    </comment>
    <comment ref="AW30" authorId="0" shapeId="0">
      <text>
        <r>
          <rPr>
            <b/>
            <sz val="9"/>
            <color indexed="81"/>
            <rFont val="Tahoma"/>
            <family val="2"/>
          </rPr>
          <t>CC = Cédula
CE = Cédula de Extranjería
RC = Registro Civil Menores de 7 años
TI = Tarjeta de identidad Mayores de 7 menores 18 años</t>
        </r>
      </text>
    </comment>
    <comment ref="BF30"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0"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0"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30" authorId="0" shapeId="0">
      <text>
        <r>
          <rPr>
            <b/>
            <sz val="9"/>
            <color indexed="81"/>
            <rFont val="Tahoma"/>
            <family val="2"/>
          </rPr>
          <t>S:   Soltero(a)
C:  Casado(a) o unión marital de hecho.
SP: Separado, Viudo</t>
        </r>
      </text>
    </comment>
    <comment ref="BR30" authorId="0" shapeId="0">
      <text>
        <r>
          <rPr>
            <b/>
            <sz val="9"/>
            <color indexed="81"/>
            <rFont val="Tahoma"/>
            <family val="2"/>
          </rPr>
          <t>F = FEMENINO
M= MASCULINO
I = INTERSEXUAL</t>
        </r>
      </text>
    </comment>
    <comment ref="BU30" authorId="0" shapeId="0">
      <text>
        <r>
          <rPr>
            <b/>
            <sz val="9"/>
            <color indexed="81"/>
            <rFont val="Tahoma"/>
            <family val="2"/>
          </rPr>
          <t xml:space="preserve">EM: Empleado
H:   Hogar   
ES:  Estudiante.
P:    Pensionado  
D:    Desempleado.
I:     Independiente.
</t>
        </r>
      </text>
    </comment>
    <comment ref="BX30" authorId="0" shapeId="0">
      <text>
        <r>
          <rPr>
            <b/>
            <sz val="9"/>
            <color indexed="81"/>
            <rFont val="Tahoma"/>
            <family val="2"/>
          </rPr>
          <t>Se marca "X" a la persona que reemplazará al jefe del hogar, en caso de fallecimiento</t>
        </r>
      </text>
    </comment>
    <comment ref="AW31" authorId="0" shapeId="0">
      <text>
        <r>
          <rPr>
            <b/>
            <sz val="9"/>
            <color indexed="81"/>
            <rFont val="Tahoma"/>
            <family val="2"/>
          </rPr>
          <t>CC = Cédula
CE = Cédula de Extranjería
RC = Registro Civil Menores de 7 años
TI = Tarjeta de identidad Mayores de 7 menores 18 años</t>
        </r>
      </text>
    </comment>
    <comment ref="BF31"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1"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1"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31" authorId="0" shapeId="0">
      <text>
        <r>
          <rPr>
            <b/>
            <sz val="9"/>
            <color indexed="81"/>
            <rFont val="Tahoma"/>
            <family val="2"/>
          </rPr>
          <t>S:   Soltero(a)
C:  Casado(a) o unión marital de hecho.
SP: Separado, Viudo</t>
        </r>
      </text>
    </comment>
    <comment ref="BR31" authorId="0" shapeId="0">
      <text>
        <r>
          <rPr>
            <b/>
            <sz val="9"/>
            <color indexed="81"/>
            <rFont val="Tahoma"/>
            <family val="2"/>
          </rPr>
          <t>F = FEMENINO
M= MASCULINO
I = INTERSEXUAL</t>
        </r>
      </text>
    </comment>
    <comment ref="BU31" authorId="0" shapeId="0">
      <text>
        <r>
          <rPr>
            <b/>
            <sz val="9"/>
            <color indexed="81"/>
            <rFont val="Tahoma"/>
            <family val="2"/>
          </rPr>
          <t xml:space="preserve">EM: Empleado
H:   Hogar   
ES:  Estudiante.
P:    Pensionado  
D:    Desempleado.
I:     Independiente.
</t>
        </r>
      </text>
    </comment>
    <comment ref="BX31" authorId="0" shapeId="0">
      <text>
        <r>
          <rPr>
            <b/>
            <sz val="9"/>
            <color indexed="81"/>
            <rFont val="Tahoma"/>
            <family val="2"/>
          </rPr>
          <t>Se marca "X" a la persona que reemplazará al jefe del hogar, en caso de fallecimiento</t>
        </r>
      </text>
    </comment>
    <comment ref="F34" authorId="0" shapeId="0">
      <text>
        <r>
          <rPr>
            <b/>
            <sz val="9"/>
            <color indexed="81"/>
            <rFont val="Tahoma"/>
            <family val="2"/>
          </rPr>
          <t>Sigla mes
Ene
Feb
Mar
Abr
May
Jun
Jul
Ago
Sep
Oct
Nov
Dic</t>
        </r>
      </text>
    </comment>
    <comment ref="H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T34" authorId="0" shapeId="0">
      <text>
        <r>
          <rPr>
            <b/>
            <sz val="9"/>
            <color indexed="81"/>
            <rFont val="Tahoma"/>
            <family val="2"/>
          </rPr>
          <t>Sigla mes
Ene
Feb
Mar
Abr
May
Jun
Jul
Ago
Sep
Oct
Nov
Dic</t>
        </r>
      </text>
    </comment>
    <comment ref="V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H34" authorId="0" shapeId="0">
      <text>
        <r>
          <rPr>
            <b/>
            <sz val="9"/>
            <color indexed="81"/>
            <rFont val="Tahoma"/>
            <family val="2"/>
          </rPr>
          <t>Sigla mes
Ene
Feb
Mar
Abr
May
Jun
Jul
Ago
Sep
Oct
Nov
Dic</t>
        </r>
      </text>
    </comment>
    <comment ref="AJ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V34" authorId="0" shapeId="0">
      <text>
        <r>
          <rPr>
            <b/>
            <sz val="9"/>
            <color indexed="81"/>
            <rFont val="Tahoma"/>
            <family val="2"/>
          </rPr>
          <t>Sigla mes
Ene
Feb
Mar
Abr
May
Jun
Jul
Ago
Sep
Oct
Nov
Dic</t>
        </r>
      </text>
    </comment>
    <comment ref="AX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BK34" authorId="0" shapeId="0">
      <text>
        <r>
          <rPr>
            <b/>
            <sz val="9"/>
            <color indexed="81"/>
            <rFont val="Tahoma"/>
            <family val="2"/>
          </rPr>
          <t>Sigla mes
Ene
Feb
Mar
Abr
May
Jun
Jul
Ago
Sep
Oct
Nov
Dic</t>
        </r>
      </text>
    </comment>
    <comment ref="BM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CA34" authorId="0" shapeId="0">
      <text>
        <r>
          <rPr>
            <b/>
            <sz val="9"/>
            <color indexed="81"/>
            <rFont val="Tahoma"/>
            <family val="2"/>
          </rPr>
          <t>Sigla mes
Ene
Feb
Mar
Abr
May
Jun
Jul
Ago
Sep
Oct
Nov
Dic</t>
        </r>
      </text>
    </comment>
    <comment ref="CC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F35" authorId="0" shapeId="0">
      <text>
        <r>
          <rPr>
            <b/>
            <sz val="9"/>
            <color indexed="81"/>
            <rFont val="Tahoma"/>
            <family val="2"/>
          </rPr>
          <t>Sigla mes
Ene
Feb
Mar
Abr
May
Jun
Jul
Ago
Sep
Oct
Nov
Dic</t>
        </r>
      </text>
    </comment>
    <comment ref="H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T35" authorId="0" shapeId="0">
      <text>
        <r>
          <rPr>
            <b/>
            <sz val="9"/>
            <color indexed="81"/>
            <rFont val="Tahoma"/>
            <family val="2"/>
          </rPr>
          <t>Sigla mes
Ene
Feb
Mar
Abr
May
Jun
Jul
Ago
Sep
Oct
Nov
Dic</t>
        </r>
      </text>
    </comment>
    <comment ref="V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H35" authorId="0" shapeId="0">
      <text>
        <r>
          <rPr>
            <b/>
            <sz val="9"/>
            <color indexed="81"/>
            <rFont val="Tahoma"/>
            <family val="2"/>
          </rPr>
          <t>Sigla mes
Ene
Feb
Mar
Abr
May
Jun
Jul
Ago
Sep
Oct
Nov
Dic</t>
        </r>
      </text>
    </comment>
    <comment ref="AJ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V35" authorId="0" shapeId="0">
      <text>
        <r>
          <rPr>
            <b/>
            <sz val="9"/>
            <color indexed="81"/>
            <rFont val="Tahoma"/>
            <family val="2"/>
          </rPr>
          <t>Sigla mes
Ene
Feb
Mar
Abr
May
Jun
Jul
Ago
Sep
Oct
Nov
Dic</t>
        </r>
      </text>
    </comment>
    <comment ref="AX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BK35" authorId="0" shapeId="0">
      <text>
        <r>
          <rPr>
            <b/>
            <sz val="9"/>
            <color indexed="81"/>
            <rFont val="Tahoma"/>
            <family val="2"/>
          </rPr>
          <t>Sigla mes
Ene
Feb
Mar
Abr
May
Jun
Jul
Ago
Sep
Oct
Nov
Dic</t>
        </r>
      </text>
    </comment>
    <comment ref="BM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CA35" authorId="0" shapeId="0">
      <text>
        <r>
          <rPr>
            <b/>
            <sz val="9"/>
            <color indexed="81"/>
            <rFont val="Tahoma"/>
            <family val="2"/>
          </rPr>
          <t>Sigla mes
Ene
Feb
Mar
Abr
May
Jun
Jul
Ago
Sep
Oct
Nov
Dic</t>
        </r>
      </text>
    </comment>
    <comment ref="CC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H78" authorId="0" shapeId="0">
      <text>
        <r>
          <rPr>
            <b/>
            <sz val="9"/>
            <color indexed="81"/>
            <rFont val="Tahoma"/>
            <family val="2"/>
          </rPr>
          <t>Digitar en este campo, el valor que este consignado en las cuentas de ahorro programado o AFC</t>
        </r>
      </text>
    </comment>
    <comment ref="BZ78" authorId="0" shapeId="0">
      <text>
        <r>
          <rPr>
            <b/>
            <sz val="9"/>
            <color indexed="81"/>
            <rFont val="Tahoma"/>
            <family val="2"/>
          </rPr>
          <t>Digite en este campo el valor del ahorro depositado en cuentas de ahorro diferentes a ahorro programo, o que se encuentren depositados en un CDT</t>
        </r>
      </text>
    </comment>
    <comment ref="AH79" authorId="0" shapeId="0">
      <text>
        <r>
          <rPr>
            <b/>
            <sz val="9"/>
            <color indexed="81"/>
            <rFont val="Tahoma"/>
            <family val="2"/>
          </rPr>
          <t>Digite en este campo el valor pagado a las Fiduciarias, o el ahorro exclusivo para vivienda realizado en los Fondos de empleados y que estén inmovilizados y certificados</t>
        </r>
      </text>
    </comment>
    <comment ref="BZ79" authorId="0" shapeId="0">
      <text>
        <r>
          <rPr>
            <b/>
            <sz val="9"/>
            <color indexed="81"/>
            <rFont val="Tahoma"/>
            <family val="2"/>
          </rPr>
          <t xml:space="preserve">Digite en este campo el valor del crédito pre-aprobado para la adquisición de la vivienda, o solamente el menor valor que le hace falta para realizar el cierre financiero
</t>
        </r>
        <r>
          <rPr>
            <sz val="9"/>
            <color indexed="81"/>
            <rFont val="Tahoma"/>
            <family val="2"/>
          </rPr>
          <t xml:space="preserve">
</t>
        </r>
      </text>
    </comment>
    <comment ref="AH80" authorId="0" shapeId="0">
      <text>
        <r>
          <rPr>
            <b/>
            <sz val="9"/>
            <color indexed="81"/>
            <rFont val="Tahoma"/>
            <family val="2"/>
          </rPr>
          <t>Digite en este capo el valor de las cesantías inmovilizadas y certificadas</t>
        </r>
      </text>
    </comment>
    <comment ref="BZ80" authorId="0" shapeId="0">
      <text>
        <r>
          <rPr>
            <b/>
            <sz val="9"/>
            <color indexed="81"/>
            <rFont val="Tahoma"/>
            <family val="2"/>
          </rPr>
          <t>Digite en este campo el valor del crédito aprobado para la adquisición de la vivienda, o solamente el menor valor que le hace falta para realizar el cierre financiero</t>
        </r>
      </text>
    </comment>
    <comment ref="AH81" authorId="0" shapeId="0">
      <text>
        <r>
          <rPr>
            <b/>
            <sz val="9"/>
            <color indexed="81"/>
            <rFont val="Tahoma"/>
            <family val="2"/>
          </rPr>
          <t>Para construcción en sitio propio, digite en este campo el valor del avalúo predial</t>
        </r>
      </text>
    </comment>
    <comment ref="BZ81" authorId="0" shapeId="0">
      <text>
        <r>
          <rPr>
            <b/>
            <sz val="9"/>
            <color indexed="81"/>
            <rFont val="Tahoma"/>
            <family val="2"/>
          </rPr>
          <t>Digite en este campo el valor de los aportes solidarios en mano de obra realizados para las modalidades de Construcción en sitio propio o mejoramiento de vivienda y estén certificados</t>
        </r>
      </text>
    </comment>
    <comment ref="AH82" authorId="0" shapeId="0">
      <text>
        <r>
          <rPr>
            <b/>
            <sz val="9"/>
            <color indexed="81"/>
            <rFont val="Tahoma"/>
            <family val="2"/>
          </rPr>
          <t>Digite en este campo el valor pagado a la constructora, como cuota inicial y este certificado.</t>
        </r>
      </text>
    </comment>
    <comment ref="BZ82" authorId="0" shapeId="0">
      <text>
        <r>
          <rPr>
            <b/>
            <sz val="9"/>
            <color indexed="81"/>
            <rFont val="Tahoma"/>
            <family val="2"/>
          </rPr>
          <t>Digite en este campo el valor de los otros aportes realizados por el Municipio o Departamento y estén certificados</t>
        </r>
      </text>
    </comment>
    <comment ref="AH83" authorId="0" shapeId="0">
      <text>
        <r>
          <rPr>
            <b/>
            <sz val="9"/>
            <color indexed="81"/>
            <rFont val="Tahoma"/>
            <family val="2"/>
          </rPr>
          <t>Digite en este campo el valor del lote u obras de urbanismo que otorguen como subsidio el Municipio o Departamento y esté certificado</t>
        </r>
      </text>
    </comment>
    <comment ref="BZ83" authorId="0" shapeId="0">
      <text>
        <r>
          <rPr>
            <b/>
            <sz val="9"/>
            <color indexed="81"/>
            <rFont val="Tahoma"/>
            <family val="2"/>
          </rPr>
          <t>Digite en este campo el valor de los otros aportes realizados por entidades diferentes a Entes Territoriales, OPV o ONG y estén certificados</t>
        </r>
      </text>
    </comment>
    <comment ref="AH84" authorId="0" shapeId="0">
      <text>
        <r>
          <rPr>
            <b/>
            <sz val="9"/>
            <color indexed="81"/>
            <rFont val="Tahoma"/>
            <family val="2"/>
          </rPr>
          <t>Digite en este campo el valor del aporte no reembolsable que certifiquen las Asociaciones de vivienda "OPV" o las "ONG"</t>
        </r>
      </text>
    </comment>
    <comment ref="BZ84" authorId="0" shapeId="0">
      <text>
        <r>
          <rPr>
            <b/>
            <sz val="9"/>
            <color indexed="81"/>
            <rFont val="Tahoma"/>
            <family val="2"/>
          </rPr>
          <t>Digite en este campo el valor del ahorro que usted tenga en otras modalidades y este certificado</t>
        </r>
      </text>
    </comment>
    <comment ref="AB87" authorId="0" shapeId="0">
      <text>
        <r>
          <rPr>
            <b/>
            <sz val="9"/>
            <color indexed="81"/>
            <rFont val="Tahoma"/>
            <family val="2"/>
          </rPr>
          <t>Digite el nombre de la entidad que aprobó el Crédito</t>
        </r>
      </text>
    </comment>
  </commentList>
</comments>
</file>

<file path=xl/comments2.xml><?xml version="1.0" encoding="utf-8"?>
<comments xmlns="http://schemas.openxmlformats.org/spreadsheetml/2006/main">
  <authors>
    <author>PORT-77678</author>
  </authors>
  <commentList>
    <comment ref="Q17" authorId="0" shapeId="0">
      <text>
        <r>
          <rPr>
            <b/>
            <sz val="9"/>
            <color indexed="81"/>
            <rFont val="Tahoma"/>
            <family val="2"/>
          </rPr>
          <t>X si es cabeza de familia</t>
        </r>
      </text>
    </comment>
    <comment ref="V17" authorId="0" shapeId="0">
      <text>
        <r>
          <rPr>
            <b/>
            <sz val="9"/>
            <color indexed="81"/>
            <rFont val="Tahoma"/>
            <family val="2"/>
          </rPr>
          <t>X si no es cabeza de familia</t>
        </r>
      </text>
    </comment>
    <comment ref="B30" authorId="0" shapeId="0">
      <text>
        <r>
          <rPr>
            <b/>
            <sz val="9"/>
            <color indexed="81"/>
            <rFont val="Tahoma"/>
            <family val="2"/>
          </rPr>
          <t>CC : Cédula de ciudadanía
CE : Cédula de Extranjería</t>
        </r>
      </text>
    </comment>
    <comment ref="Y30" authorId="0" shapeId="0">
      <text>
        <r>
          <rPr>
            <b/>
            <sz val="9"/>
            <color indexed="81"/>
            <rFont val="Tahoma"/>
            <family val="2"/>
          </rPr>
          <t>número de años que conviven juntos</t>
        </r>
      </text>
    </comment>
    <comment ref="B32" authorId="0" shapeId="0">
      <text>
        <r>
          <rPr>
            <b/>
            <sz val="9"/>
            <color indexed="81"/>
            <rFont val="Tahoma"/>
            <family val="2"/>
          </rPr>
          <t>número de meses que conviven juntos</t>
        </r>
      </text>
    </comment>
    <comment ref="E34" authorId="0" shapeId="0">
      <text>
        <r>
          <rPr>
            <b/>
            <sz val="9"/>
            <color indexed="81"/>
            <rFont val="Tahoma"/>
            <family val="2"/>
          </rPr>
          <t>X si la respuesta es afirmativa</t>
        </r>
      </text>
    </comment>
    <comment ref="K34" authorId="0" shapeId="0">
      <text>
        <r>
          <rPr>
            <b/>
            <sz val="9"/>
            <color indexed="81"/>
            <rFont val="Tahoma"/>
            <family val="2"/>
          </rPr>
          <t>X si la respuesta es afirmativa</t>
        </r>
      </text>
    </comment>
    <comment ref="R34" authorId="0" shapeId="0">
      <text>
        <r>
          <rPr>
            <b/>
            <sz val="9"/>
            <color indexed="81"/>
            <rFont val="Tahoma"/>
            <family val="2"/>
          </rPr>
          <t>X si la respuesta es afirmativa</t>
        </r>
      </text>
    </comment>
    <comment ref="W34" authorId="0" shapeId="0">
      <text>
        <r>
          <rPr>
            <b/>
            <sz val="9"/>
            <color indexed="81"/>
            <rFont val="Tahoma"/>
            <family val="2"/>
          </rPr>
          <t>X si la respuesta es afirmativa</t>
        </r>
      </text>
    </comment>
    <comment ref="AA34" authorId="0" shapeId="0">
      <text>
        <r>
          <rPr>
            <b/>
            <sz val="9"/>
            <color indexed="81"/>
            <rFont val="Tahoma"/>
            <family val="2"/>
          </rPr>
          <t>X si la repuesta es afirmativa</t>
        </r>
      </text>
    </comment>
  </commentList>
</comments>
</file>

<file path=xl/sharedStrings.xml><?xml version="1.0" encoding="utf-8"?>
<sst xmlns="http://schemas.openxmlformats.org/spreadsheetml/2006/main" count="322" uniqueCount="298">
  <si>
    <t>SI</t>
  </si>
  <si>
    <t>NO</t>
  </si>
  <si>
    <t>NOMBRE JEFE DEL HOGAR</t>
  </si>
  <si>
    <t>FIRMA JEFE DEL HOGAR</t>
  </si>
  <si>
    <t>DESPRENDIBLE DE RECEPCIÓN DE FORMULARIO DE POSTULACIÓN</t>
  </si>
  <si>
    <t>ESTE FORMULARIO ES GRATUITO Y PUEDE SER FOTOCOPIADO PARA SU DISTRIBUCIÓN.</t>
  </si>
  <si>
    <t>Actualización</t>
  </si>
  <si>
    <t>Cesantías</t>
  </si>
  <si>
    <t>TOTAL AHORRO PREVIO</t>
  </si>
  <si>
    <t>NOMBRE DEL POSTULANTE:</t>
  </si>
  <si>
    <t>FIRMA</t>
  </si>
  <si>
    <t>Valor Presupuesto</t>
  </si>
  <si>
    <t>Ahorro Previo</t>
  </si>
  <si>
    <t>Recursos Complementarios</t>
  </si>
  <si>
    <t>Aportes Ente Territorial</t>
  </si>
  <si>
    <t>TOTAL RECURSOS COMPLEMENTARIOS</t>
  </si>
  <si>
    <t>Entidad Captadora:</t>
  </si>
  <si>
    <t>Número de Cuenta:</t>
  </si>
  <si>
    <t>Fecha Inmovilización:</t>
  </si>
  <si>
    <t>Entidad Depositaria:</t>
  </si>
  <si>
    <t>EL DESPRENDIBLE DE RADICACIÓN NO GARANTIZA QUE EL HOGAR CUMPLE CON LOS REQUISITOS DE POSTULACIÓN</t>
  </si>
  <si>
    <t>AHORRO PREVIO</t>
  </si>
  <si>
    <t>RECURSOS COMPLEMENTARIOS</t>
  </si>
  <si>
    <t>Número de Matrícula Inmobiliaria</t>
  </si>
  <si>
    <t>Otros Recursos (Especificar)</t>
  </si>
  <si>
    <t>Fecha Certificación:</t>
  </si>
  <si>
    <t>MODALIDAD DE VIVIENDA</t>
  </si>
  <si>
    <t>Desde</t>
  </si>
  <si>
    <t>Hasta</t>
  </si>
  <si>
    <t>TOTAL</t>
  </si>
  <si>
    <t>Donación Otras Entidades</t>
  </si>
  <si>
    <t>FIRMA DEL CÓNYUGE O COMPAÑERO (A)</t>
  </si>
  <si>
    <t>VALOR TOTAL</t>
  </si>
  <si>
    <t>Fecha Registro de Escritura</t>
  </si>
  <si>
    <t>Subsidio Solicitado</t>
  </si>
  <si>
    <t>Cuenta de Ahorro Programado</t>
  </si>
  <si>
    <t>Aportes Periódicos de Ahorro</t>
  </si>
  <si>
    <t>Aporte Lote o Terreno</t>
  </si>
  <si>
    <t>Aporte Lote Subsidio por Municipal o Departamental</t>
  </si>
  <si>
    <t>Aporte Lote OPV, ONG, no Reembolsable</t>
  </si>
  <si>
    <t>Ahorro Previo en Cualquier Modalidad</t>
  </si>
  <si>
    <t>Crédito Aprobado</t>
  </si>
  <si>
    <t>Aportes Solidarios</t>
  </si>
  <si>
    <t>Fecha Apertura:</t>
  </si>
  <si>
    <t xml:space="preserve">Autorizamos para que por cualquier medio se verifiquen los datos aquí contenidos y en caso de falsedad, se apliquen las sanciones contempladas en la Ley 3 de 1991: "La persona que presente documentos o información falsos, con el objeto de que le sea adjudicado un subsidio familiar de vivienda, quedará inhabilitada por el término de diez (10) años para volver a solicitarlo". </t>
  </si>
  <si>
    <t>CABEZA DE HOGAR</t>
  </si>
  <si>
    <t>MIEMBROS DEL HOGAR</t>
  </si>
  <si>
    <t>Para Construcción en Sitio Propio y Mejoramiento.</t>
  </si>
  <si>
    <t>Valor Total de la Vivienda (Para Adquisición de Vivienda Nueva)</t>
  </si>
  <si>
    <t>Lote Urbanizado</t>
  </si>
  <si>
    <t>Nombre del Oferente:</t>
  </si>
  <si>
    <t>Nombre del Proyecto:</t>
  </si>
  <si>
    <t>Aprobado mediante Resolución No.26 Enero 29 del  2008 del Fondo Nacional de Vivienda</t>
  </si>
  <si>
    <t>C.C.</t>
  </si>
  <si>
    <t>SFV -- TOPE</t>
  </si>
  <si>
    <t>1 mes</t>
  </si>
  <si>
    <t>2 mes</t>
  </si>
  <si>
    <t>3 mes</t>
  </si>
  <si>
    <t>OK</t>
  </si>
  <si>
    <t>ERROR MODALIDAD</t>
  </si>
  <si>
    <t>7 mes</t>
  </si>
  <si>
    <t>8 mes</t>
  </si>
  <si>
    <t>9 mes</t>
  </si>
  <si>
    <t>10 mes</t>
  </si>
  <si>
    <t>11 mes</t>
  </si>
  <si>
    <t>12 mes</t>
  </si>
  <si>
    <t>4 mes</t>
  </si>
  <si>
    <t>5 mes</t>
  </si>
  <si>
    <t>6 mes</t>
  </si>
  <si>
    <t>Número de meses a promediar</t>
  </si>
  <si>
    <t xml:space="preserve">En el Municipio de </t>
  </si>
  <si>
    <t xml:space="preserve">el (la) señor (a) </t>
  </si>
  <si>
    <t>mayor de edad, identificado (a) con la Cédula de</t>
  </si>
  <si>
    <t>Ciudadanía No.</t>
  </si>
  <si>
    <t xml:space="preserve">expedida en </t>
  </si>
  <si>
    <t xml:space="preserve">domiciliado (s) en </t>
  </si>
  <si>
    <t>No siendo otro el objeto de la presente diligencia, se firma por quienes en ella intervienen.</t>
  </si>
  <si>
    <t>El (la) Declarante</t>
  </si>
  <si>
    <t>Huella</t>
  </si>
  <si>
    <t>COMFACAUCA</t>
  </si>
  <si>
    <t>el</t>
  </si>
  <si>
    <t>DEL TRABAJADOR AFILIADO ANTE COMFACAUCA</t>
  </si>
  <si>
    <t>CONFORMACION Y CONDICION SOCIOECONOMICA DEL HOGAR</t>
  </si>
  <si>
    <t>Documento de Identidad:</t>
  </si>
  <si>
    <r>
      <t xml:space="preserve">TD: </t>
    </r>
    <r>
      <rPr>
        <sz val="9"/>
        <rFont val="Arial"/>
        <family val="2"/>
      </rPr>
      <t xml:space="preserve">Corresponde al tipo de documento de identificación así:      </t>
    </r>
  </si>
  <si>
    <t>DEFINICIION</t>
  </si>
  <si>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</si>
  <si>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</si>
  <si>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</si>
  <si>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</si>
  <si>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</si>
  <si>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ME: </t>
    </r>
    <r>
      <rPr>
        <sz val="9"/>
        <rFont val="Arial"/>
        <family val="2"/>
      </rPr>
      <t>Menor de 18 años.</t>
    </r>
  </si>
  <si>
    <t>SMMLV : Salario Mínimo Mensual Legal Vigente</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</si>
  <si>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</si>
  <si>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</si>
  <si>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</si>
  <si>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</si>
  <si>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</si>
  <si>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</si>
  <si>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</si>
  <si>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</si>
  <si>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</si>
  <si>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</si>
  <si>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</si>
  <si>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</si>
  <si>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</si>
  <si>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</si>
  <si>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</si>
  <si>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</si>
  <si>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</si>
  <si>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</si>
  <si>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</si>
  <si>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r>
      <t xml:space="preserve">CONDICIÓN ESPECIAL: </t>
    </r>
    <r>
      <rPr>
        <sz val="9"/>
        <rFont val="Arial"/>
        <family val="2"/>
      </rPr>
      <t xml:space="preserve">Escriba si alguno de los miembros del hogar </t>
    </r>
  </si>
  <si>
    <t>&gt;0.00</t>
  </si>
  <si>
    <t xml:space="preserve">Tiene la respectiva condición y adicione el tipo de postulante, así: </t>
  </si>
  <si>
    <t>CONDICIÓN ESPECIAL                      TIPO DE POSTULANTE</t>
  </si>
  <si>
    <r>
      <t xml:space="preserve">J: </t>
    </r>
    <r>
      <rPr>
        <sz val="9"/>
        <rFont val="Arial"/>
        <family val="2"/>
      </rPr>
      <t xml:space="preserve">Mujer / hombre Cabeza de Familia  </t>
    </r>
  </si>
  <si>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</si>
  <si>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</si>
  <si>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</si>
  <si>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</si>
  <si>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</si>
  <si>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r>
      <t xml:space="preserve">D:     </t>
    </r>
    <r>
      <rPr>
        <sz val="9"/>
        <rFont val="Arial"/>
        <family val="2"/>
      </rPr>
      <t>Discapacitado</t>
    </r>
  </si>
  <si>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</si>
  <si>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</si>
  <si>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</si>
  <si>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</si>
  <si>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r>
      <t>RSA</t>
    </r>
    <r>
      <rPr>
        <sz val="9"/>
        <rFont val="Arial"/>
        <family val="2"/>
      </rPr>
      <t>: Reubicado Archipiélago de</t>
    </r>
  </si>
  <si>
    <t>San Andrés, Providencia y Santa  Catalina</t>
  </si>
  <si>
    <t>En los casos de construcción en sitio propio o mejoramiento de vivienda, el subsidio familiar de</t>
  </si>
  <si>
    <r>
      <t xml:space="preserve">ESTADO CIVIL: </t>
    </r>
    <r>
      <rPr>
        <sz val="9"/>
        <rFont val="Arial"/>
        <family val="2"/>
      </rPr>
      <t>Escriba el estado civil</t>
    </r>
    <r>
      <rPr>
        <b/>
        <sz val="9"/>
        <rFont val="Arial"/>
        <family val="2"/>
      </rPr>
      <t xml:space="preserve"> </t>
    </r>
    <r>
      <rPr>
        <sz val="9"/>
        <rFont val="Arial"/>
        <family val="2"/>
      </rPr>
      <t>de cada miembro del hogar.</t>
    </r>
  </si>
  <si>
    <t>S:</t>
  </si>
  <si>
    <t>Soltero(a)</t>
  </si>
  <si>
    <t>OCUPACION: Escriba la actividad de cada uno de los integrantes del hogar:</t>
  </si>
  <si>
    <r>
      <t>C</t>
    </r>
    <r>
      <rPr>
        <sz val="9"/>
        <rFont val="Arial"/>
        <family val="2"/>
      </rPr>
      <t>:</t>
    </r>
  </si>
  <si>
    <t>Casado (a) o unión marital de hecho</t>
  </si>
  <si>
    <t>H:</t>
  </si>
  <si>
    <t>Hogar</t>
  </si>
  <si>
    <t>ES:</t>
  </si>
  <si>
    <t>Estudiante.</t>
  </si>
  <si>
    <t>DV:</t>
  </si>
  <si>
    <r>
      <t>Divorciado</t>
    </r>
    <r>
      <rPr>
        <sz val="9"/>
        <rFont val="Arial"/>
        <family val="2"/>
      </rPr>
      <t>, Viudo.</t>
    </r>
  </si>
  <si>
    <t>EM:</t>
  </si>
  <si>
    <t>Empleado</t>
  </si>
  <si>
    <t>I:</t>
  </si>
  <si>
    <t>Independiente</t>
  </si>
  <si>
    <t>P:</t>
  </si>
  <si>
    <t>Pensionado</t>
  </si>
  <si>
    <t>D:</t>
  </si>
  <si>
    <t>Desempleado</t>
  </si>
  <si>
    <r>
      <t>SEXO:</t>
    </r>
    <r>
      <rPr>
        <sz val="9"/>
        <rFont val="Arial"/>
        <family val="2"/>
      </rPr>
      <t xml:space="preserve"> Escriba en esta casilla el sexo de cada integrante del hogar</t>
    </r>
  </si>
  <si>
    <t xml:space="preserve">  </t>
  </si>
  <si>
    <r>
      <t>F</t>
    </r>
    <r>
      <rPr>
        <sz val="9"/>
        <rFont val="Arial"/>
        <family val="2"/>
      </rPr>
      <t>: Femenino</t>
    </r>
  </si>
  <si>
    <r>
      <t>M</t>
    </r>
    <r>
      <rPr>
        <sz val="9"/>
        <rFont val="Arial"/>
        <family val="2"/>
      </rPr>
      <t>: Masculino</t>
    </r>
  </si>
  <si>
    <t>El formulario debe presentarse debidamente diligenciado y  firmado por los miembros mayores de edad que conforman el hogar.</t>
  </si>
  <si>
    <t>Cuota Inicial</t>
  </si>
  <si>
    <t>&gt;2,00</t>
  </si>
  <si>
    <t>FNA</t>
  </si>
  <si>
    <t>VALOR DEL SUBSIDIO FAMILIAR DE VIVIENDA PARA LA MODALIDAD DE ADQUISION DE VIVIENDA NUEVA URBANA.</t>
  </si>
  <si>
    <r>
      <t xml:space="preserve">Certificación de la entidad financiera que recibió la vivienda en dación de pago. </t>
    </r>
    <r>
      <rPr>
        <b/>
        <shadow/>
        <u/>
        <sz val="10"/>
        <rFont val="Arial"/>
        <family val="2"/>
      </rPr>
      <t>Si es el caso.</t>
    </r>
  </si>
  <si>
    <t>Escriba el Número de identificación en todos los casos</t>
  </si>
  <si>
    <t>Reemplaza Jefe del hogar</t>
  </si>
  <si>
    <t xml:space="preserve">vivienda se podrá destinar a viviendas que no superen los 135 SMMLV </t>
  </si>
  <si>
    <t xml:space="preserve">(SMLMV) 2021 DESDE </t>
  </si>
  <si>
    <t>(SMLMV) 2021 HASTA</t>
  </si>
  <si>
    <t>VALOR DEL SUBSIDIO FAMILIAR DE VIVIENDA PARA MEJORAMIENTO Y CONSTRUCCIÓN EN SITIO PROPIO URBANO.</t>
  </si>
  <si>
    <t>DEFINICIÓN</t>
  </si>
  <si>
    <t>DOCUMENTOS QUE SE DEBEN ANEXAR CON EL FORMULARIO DE POSTULACIÓN</t>
  </si>
  <si>
    <t>VALOR MÁXIMO</t>
  </si>
  <si>
    <t>CAJAS DE COMPENSACIÓN</t>
  </si>
  <si>
    <t>Crédito Pre-aprobado</t>
  </si>
  <si>
    <t>VIVIENDA NUEVA, CONSTRUCCIÓN EN SITIO PROPIO Y MEJORAMIENTO</t>
  </si>
  <si>
    <t>REPÚBLICA DE COLOMBIA</t>
  </si>
  <si>
    <t>MINISTERIO DE VIVIENDA, CIUDAD Y TERRITORIO</t>
  </si>
  <si>
    <t>SISTEMA NACIONAL DE INFORMACIÓN DEL SUBSIDIO FAMILIAR DE VIVIENDA</t>
  </si>
  <si>
    <t>FORMULARIO No.</t>
  </si>
  <si>
    <t>Nueva</t>
  </si>
  <si>
    <t>INSCRIPCIÓN</t>
  </si>
  <si>
    <t>Adquisición de vivienda nueva</t>
  </si>
  <si>
    <t>Construcción en sitio propio</t>
  </si>
  <si>
    <t>NOMBRES Y APELLIDOS</t>
  </si>
  <si>
    <t>INGRESOS MENSUALES</t>
  </si>
  <si>
    <t>Ocupación</t>
  </si>
  <si>
    <t>Sexo</t>
  </si>
  <si>
    <t>Estado civil</t>
  </si>
  <si>
    <t>Tipo de postulantes</t>
  </si>
  <si>
    <t>Condición especial</t>
  </si>
  <si>
    <t>Parentesco</t>
  </si>
  <si>
    <t>TD</t>
  </si>
  <si>
    <t>NÚMERO</t>
  </si>
  <si>
    <t>Documento de identidad</t>
  </si>
  <si>
    <t>Total ingresos</t>
  </si>
  <si>
    <t>Total a promediar</t>
  </si>
  <si>
    <t>Total salario promedio</t>
  </si>
  <si>
    <t>Dirección domicilio actual :</t>
  </si>
  <si>
    <t>Barrio :</t>
  </si>
  <si>
    <t>Departamento :</t>
  </si>
  <si>
    <t>Municipio :</t>
  </si>
  <si>
    <t>Teléfono :</t>
  </si>
  <si>
    <t>Celular :</t>
  </si>
  <si>
    <t>y</t>
  </si>
  <si>
    <t>Departamento de aplicación :</t>
  </si>
  <si>
    <t xml:space="preserve">Municipio de aplicación : </t>
  </si>
  <si>
    <t>Rango de ingresos mensuales en SMMLV</t>
  </si>
  <si>
    <t>Valor subsidio en SMMLV</t>
  </si>
  <si>
    <t>Nombre del funcionario que recibe :</t>
  </si>
  <si>
    <t>No. De folios :</t>
  </si>
  <si>
    <t>Fecha de recibo :</t>
  </si>
  <si>
    <t>1. INFORMACIÓN DE POSTULACIÓN</t>
  </si>
  <si>
    <t>Sede oficina</t>
  </si>
  <si>
    <t>CAJA DE COMPENSACIÓN FAMILIAR DEL CAUCA -COMFACAUCA</t>
  </si>
  <si>
    <t>CÉDULA DEL POSTULANTE:</t>
  </si>
  <si>
    <t>4. INFORMACIÓN DE LA POSTULACIÓN</t>
  </si>
  <si>
    <t>3. DATOS DEL HOGAR POSTULANTE</t>
  </si>
  <si>
    <t>2. CONFORMACIÓN Y CONDICIÓN SOCIO ECONÓMICA DEL HOGAR (CONSULTAR  GUÍA)</t>
  </si>
  <si>
    <t>Valor Lote (Avalúo Catastral</t>
  </si>
  <si>
    <t>Banco</t>
  </si>
  <si>
    <t>Entidad que Pre-aprueba o Aprueba el Crédito</t>
  </si>
  <si>
    <t>Fecha del Pre-aprobado o Aprobado del Crédito</t>
  </si>
  <si>
    <t>Valor subsidio al que tiene derecho</t>
  </si>
  <si>
    <t>Valor subsidio solicitado</t>
  </si>
  <si>
    <t>Valor subsidio familiar de vivienda</t>
  </si>
  <si>
    <t>5. VALOR DE LA SOLUCIÓN</t>
  </si>
  <si>
    <t>6. RECURSOS ECONÓMICOS</t>
  </si>
  <si>
    <t>7. FINANCIACIÓN TOTAL DE LA VIVIENDA</t>
  </si>
  <si>
    <t>8.  INFORMACIÓN DE CUENTAS DE AHORRO PREVIO Y/O CESANTÍAS</t>
  </si>
  <si>
    <t>CESANTÍAS</t>
  </si>
  <si>
    <t>9. JURAMENTO</t>
  </si>
  <si>
    <t>Toda la información aquí suministrada es verídica y se entenderá presentada bajo la gravedad de juramento con su suscripción de este formulario de postulación; que cumplimos en forma conjunta con las condiciones para ser beneficiarios del subsidio familiar de vivienda y no estamos incursos en las imposibilidades para solicitarlo; que Nuestros ingresos familiares no son superiores al equivalente de (4)  cuatro salarios mínimos legales mensuales (SMLMV); que aceptamos ser excluidos de manera automática del sistema de postulación al subsidio en caso de que la información aportada no corresponda a la verdad.</t>
  </si>
  <si>
    <t>Número de la cédula del jefe del hogar</t>
  </si>
  <si>
    <t>NOMBRE DEL CÓNYUGE O COMPAÑERO (A)</t>
  </si>
  <si>
    <t>Número de la cédula del cónyuge o compañero (a)</t>
  </si>
  <si>
    <t>LA PRESENTACIÓN DEL FORMULARIO NO OTORGA  EL DERECHO A LA ASIGNACIÓN DEL SUBSIDIO</t>
  </si>
  <si>
    <t xml:space="preserve">GUIA PARA DILIGENCIAR EL FORMULARIO DE LOS AFILIADOS A COMFACAUCA (2022)                       </t>
  </si>
  <si>
    <t>Salario Mínimo Legal vigente 2022</t>
  </si>
  <si>
    <t>Nivel ingresos</t>
  </si>
  <si>
    <t>Correo electrónico :</t>
  </si>
  <si>
    <t>FORMULARIO DE INSCRIPCIÓN PARA POSTULANTES AL SUBSIDIO FAMILIAR DE VIVIENDA URBANO AFILIADOS A CAJAS DE COMPENSACIÓN FAMILIAR</t>
  </si>
  <si>
    <r>
      <rPr>
        <b/>
        <sz val="9"/>
        <rFont val="Arial"/>
        <family val="2"/>
      </rPr>
      <t>I</t>
    </r>
    <r>
      <rPr>
        <sz val="9"/>
        <rFont val="Arial"/>
        <family val="2"/>
      </rPr>
      <t>: Intersexual</t>
    </r>
  </si>
  <si>
    <t>DECLARACIÓN JURAMENTADA PARA LA</t>
  </si>
  <si>
    <t>POSTULACIÓN AL SUBSIDIO FAMILIAR DE VIVIENDA</t>
  </si>
  <si>
    <t>Salarios reportados como Ingreso Base de Cotización "IBC" en la planilla pila mensualmente</t>
  </si>
  <si>
    <t>Versión formulario</t>
  </si>
  <si>
    <t>No.</t>
  </si>
  <si>
    <t>mayor de edad, identificado (a) con la Cédula de Ciudadanía</t>
  </si>
  <si>
    <t xml:space="preserve">, y su cónyuge o compañero (a) el (la) señor (a) </t>
  </si>
  <si>
    <t>10. AUTORIZACIÓN UTILIZACIÓN DE DATOS PERSONALES</t>
  </si>
  <si>
    <t>Empresa :</t>
  </si>
  <si>
    <t>Dirección :</t>
  </si>
  <si>
    <t>Barrio:</t>
  </si>
  <si>
    <t>día</t>
  </si>
  <si>
    <t>Mes</t>
  </si>
  <si>
    <t>Año</t>
  </si>
  <si>
    <t>Fecha de nacimiento</t>
  </si>
  <si>
    <t>Fecha primer abono</t>
  </si>
  <si>
    <t>Declaro que el(la) Señor(a):</t>
  </si>
  <si>
    <t>identificado(a) con el tipo de documento</t>
  </si>
  <si>
    <t>número</t>
  </si>
  <si>
    <t xml:space="preserve">es mi compañero(a) permanente y convivimos desde hace </t>
  </si>
  <si>
    <t>meses.</t>
  </si>
  <si>
    <t>años y/o</t>
  </si>
  <si>
    <t>Dependiente:</t>
  </si>
  <si>
    <t>Independiente:</t>
  </si>
  <si>
    <t>Estudiante:</t>
  </si>
  <si>
    <t>No labora</t>
  </si>
  <si>
    <t>Además el(la) señor(a) actualmente se desempeña como:</t>
  </si>
  <si>
    <t>Pensionado(a):</t>
  </si>
  <si>
    <t>manifestamos bajo la gravedad de juramento que toda la información aquí suministrada es VERÍDICA.</t>
  </si>
  <si>
    <t>MUJER U HOMBRE CABEZA DE FAMILIA</t>
  </si>
  <si>
    <t>A través del diligenciamiento del siguiente espacio demuestro y acepto que convivimos y tenemos una comunidad de vida singular con mi compañero(a) permanente.</t>
  </si>
  <si>
    <t>SOLUCION DE VIVIENDA URBANA (2022)</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</si>
  <si>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</si>
  <si>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t>Fotocopia legible de las cédulas de ciudadanía de los mayores de edad.</t>
  </si>
  <si>
    <t>Registro civil de nacimiento con parentesco de los miembros menores de siete (7) años de edad que conforman el hogar.</t>
  </si>
  <si>
    <r>
      <rPr>
        <sz val="10"/>
        <rFont val="Arial"/>
        <family val="2"/>
      </rPr>
      <t>Certificado expedido por Instituto Colombiano de Bienestar Familiar I.C.B.F., en el cual se estipule que es madre comunitaria, Famis o madres sustitutas con fecha de expedición no mayor a 30 días,</t>
    </r>
    <r>
      <rPr>
        <b/>
        <sz val="10"/>
        <rFont val="Arial"/>
        <family val="2"/>
      </rPr>
      <t xml:space="preserve"> </t>
    </r>
    <r>
      <rPr>
        <b/>
        <u/>
        <sz val="10"/>
        <rFont val="Arial"/>
        <family val="2"/>
      </rPr>
      <t>si cumple esta condición.</t>
    </r>
    <r>
      <rPr>
        <sz val="10"/>
        <rFont val="Arial"/>
        <family val="2"/>
      </rPr>
      <t xml:space="preserve"> </t>
    </r>
  </si>
  <si>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</si>
  <si>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t>
    </r>
    <r>
      <rPr>
        <b/>
        <sz val="10"/>
        <rFont val="Arial"/>
        <family val="2"/>
      </rPr>
      <t>Si es el caso.</t>
    </r>
    <r>
      <rPr>
        <sz val="10"/>
        <rFont val="Arial"/>
        <family val="2"/>
      </rPr>
      <t xml:space="preserve"> </t>
    </r>
  </si>
  <si>
    <r>
      <rPr>
        <sz val="10"/>
        <rFont val="Arial"/>
        <family val="2"/>
      </rPr>
      <t xml:space="preserve">Si el ahorro está representado en cesantías, Certificación(es) del (os) Fondo(s) de Cesantías donde están depositadas, con el valor destinado para vivienda y fecha de inmovilización, nombre y cédula del titular, con fecha de expedición no mayor a 30 días. </t>
    </r>
    <r>
      <rPr>
        <b/>
        <sz val="10"/>
        <rFont val="Arial"/>
        <family val="2"/>
      </rPr>
      <t>Si es el caso.</t>
    </r>
  </si>
  <si>
    <r>
      <rPr>
        <sz val="10"/>
        <rFont val="Arial"/>
        <family val="2"/>
      </rP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t>
    </r>
    <r>
      <rPr>
        <b/>
        <sz val="10"/>
        <rFont val="Arial"/>
        <family val="2"/>
      </rPr>
      <t>Si es el caso.</t>
    </r>
  </si>
  <si>
    <r>
      <rPr>
        <sz val="10"/>
        <rFont val="Arial"/>
        <family val="2"/>
      </rPr>
      <t>Copia de las consignaciones Bancarias realizadas al constructor y certificación firmada por el Representante legal y el Revisor Fiscal de la Empresa o Contador, cuando se han pagado cuotas iníciales al constructor; ó certificación de la Fiduciaria con fechas y valores cancelados.</t>
    </r>
    <r>
      <rPr>
        <b/>
        <sz val="10"/>
        <rFont val="Arial"/>
        <family val="2"/>
      </rPr>
      <t xml:space="preserve"> Si es</t>
    </r>
    <r>
      <rPr>
        <b/>
        <u/>
        <sz val="10"/>
        <rFont val="Arial"/>
        <family val="2"/>
      </rPr>
      <t xml:space="preserve"> el caso</t>
    </r>
    <r>
      <rPr>
        <b/>
        <sz val="10"/>
        <rFont val="Arial"/>
        <family val="2"/>
      </rPr>
      <t>.</t>
    </r>
  </si>
  <si>
    <r>
      <rPr>
        <sz val="10"/>
        <rFont val="Arial"/>
        <family val="2"/>
      </rPr>
      <t xml:space="preserve">Certificado de Tradición y Libertad </t>
    </r>
    <r>
      <rPr>
        <u/>
        <sz val="10"/>
        <rFont val="Arial"/>
        <family val="2"/>
      </rPr>
      <t>original</t>
    </r>
    <r>
      <rPr>
        <sz val="10"/>
        <rFont val="Arial"/>
        <family val="2"/>
      </rPr>
      <t xml:space="preserve"> del lote o terreno, con fecha de expedición no mayor a 30 días, para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</si>
  <si>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presente año. Para los casos de mejoramiento, cuando el hogar es ocupante o poseedor se debe presentar avaluó comercial de obras y mejoras. </t>
  </si>
  <si>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</si>
  <si>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</si>
  <si>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</si>
  <si>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z val="10"/>
        <rFont val="Arial"/>
        <family val="2"/>
      </rPr>
      <t xml:space="preserve">Certificación de los aportes económicos solidarios en dinero por el oferente, acompañado de la certificación por parte de la entidad donde se encuentra la cuenta especial del proyecto en el cual conste los aportes elaborados por el postulante. </t>
    </r>
    <r>
      <rPr>
        <b/>
        <sz val="10"/>
        <rFont val="Arial"/>
        <family val="2"/>
      </rPr>
      <t>si es el caso.</t>
    </r>
  </si>
  <si>
    <t xml:space="preserve">Copia de la Licencia de Construcción en los casos de postulación para construcción en sitio propio y mejoramiento de vivienda </t>
  </si>
  <si>
    <r>
      <rPr>
        <sz val="10"/>
        <rFont val="Arial"/>
        <family val="2"/>
      </rPr>
      <t xml:space="preserve">Acta de Compromiso de </t>
    </r>
    <r>
      <rPr>
        <b/>
        <sz val="10"/>
        <rFont val="Arial"/>
        <family val="2"/>
      </rPr>
      <t>TRANSFERENCIA DEL DERECHO PLENO DE DOMINIO</t>
    </r>
    <r>
      <rPr>
        <sz val="10"/>
        <rFont val="Arial"/>
        <family val="2"/>
      </rPr>
      <t xml:space="preserve"> al Municipio, para los postulantes por reubicación de la vivienda por Zona de alto riesgo NO Mitigable, Afectados por Desastres Naturales, Atentados Terroristas y/o ocupantes de predios de manera ilegal.</t>
    </r>
  </si>
  <si>
    <r>
      <rPr>
        <shadow/>
        <sz val="14"/>
        <rFont val="Times New Roman"/>
        <family val="1"/>
      </rPr>
      <t xml:space="preserve">          </t>
    </r>
    <r>
      <rPr>
        <b/>
        <sz val="14"/>
        <rFont val="Arial"/>
        <family val="2"/>
      </rPr>
      <t>NO SE RECIBIRÁN FORMULARIOS SIN LOS DOCUMENTOS SOLICITADOS.</t>
    </r>
  </si>
  <si>
    <r>
      <t xml:space="preserve">Tarjeta de identidad </t>
    </r>
    <r>
      <rPr>
        <sz val="10"/>
        <rFont val="Arial"/>
        <family val="2"/>
      </rPr>
      <t>de los miembros mayores de siete (7) y menores de dieciocho (18) años de edad que conforman el hogar.</t>
    </r>
  </si>
  <si>
    <r>
      <t xml:space="preserve">Certificado médico de la EPS o entidad competente para certificar la discapacidad física o mental de alguno de los miembros del hogar, o historia clínica; no se requiere grado de discapacidad. </t>
    </r>
    <r>
      <rPr>
        <b/>
        <u/>
        <sz val="10"/>
        <rFont val="Arial"/>
        <family val="2"/>
      </rPr>
      <t>Si hay una discapacitada en el grupo familiar</t>
    </r>
    <r>
      <rPr>
        <sz val="10"/>
        <rFont val="Arial"/>
        <family val="2"/>
      </rPr>
      <t>.</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</si>
  <si>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Con fecha de expedición no superior a 30 días.  Este requisito debe anexarse si el crédito forme parte de los recursos complementarios para garantizar el cierre financiero al momento de postularse </t>
    </r>
    <r>
      <rPr>
        <b/>
        <u/>
        <sz val="10"/>
        <rFont val="Arial"/>
        <family val="2"/>
      </rPr>
      <t>(Si se</t>
    </r>
    <r>
      <rPr>
        <b/>
        <sz val="10"/>
        <rFont val="Arial"/>
        <family val="2"/>
      </rPr>
      <t xml:space="preserve"> requiere de un crédito).</t>
    </r>
  </si>
  <si>
    <r>
      <t xml:space="preserve">Documento en la que conste la cesación de efectos civiles del matrimonio o liquidación de la sociedad conyugal o unión marital de hecho. </t>
    </r>
    <r>
      <rPr>
        <b/>
        <shadow/>
        <sz val="10"/>
        <rFont val="Arial"/>
        <family val="2"/>
      </rPr>
      <t>Si es el caso</t>
    </r>
    <r>
      <rPr>
        <shadow/>
        <sz val="10"/>
        <rFont val="Arial"/>
        <family val="2"/>
      </rPr>
      <t xml:space="preserve"> </t>
    </r>
  </si>
  <si>
    <t>La anterior información contiene la manifestación expresa del trabajador afiliado y su grupo familiar, y por tal razón se presume que corresponde a sus condiciones y realidad actual, no obstante, la Caja de Compensación Familiar del Cauca -COMFACAUCA, podrá realizar las verificaciones internas y externas, en cualquier momento de la postulación, calificación, asignación y legalización del subsidio familiar de vivienda, con el fin de corroborar la veracidad de la información a través de mecanismos que considere pertinentes.</t>
  </si>
  <si>
    <t>UNIÓN MARITAL DE HECHO (UNIÓN LIBRE)</t>
  </si>
  <si>
    <t>Autorizamos para que por cualquier medio verifiquen los datos aquí contenidos, y en  caso  de falsedad, se apliquen las</t>
  </si>
  <si>
    <t>sanciones contempladas en la Ley.</t>
  </si>
  <si>
    <t>AUTORIZACIÓN PARA LA UTILIZACIÓN DE DATOS PERSONALES Autorizo expresamente de manera libre, previa, voluntaria y debidamente informada a la Caja de Compensación Familiar del Cauca - Comfacauca, identificada con el NIT 891500182-0; y de acuerdo a lo señalado en la Política de Tratamiento de Datos personales de COMFACAUCA (Enlace de la política https://www.comfacauca.com/sobre-comfacauca/politica-de-proteccion-de-datos-personales/); a recolectar, almacenar, usar, circular, suprimir, procesar, compilar, intercambiar, actualizar y disponer de los datos que sean suministrados por mí y de mi grupo familiar, consignados en el presente formulario o vía web, así como, para transferir dichos datos de manera total o parcial a las personas jurídicas, sus aliados comerciales estratégicos con fines administrativos, comerciales y de mercadeo para la obtención del subsidio familiar de vivienda y su aplicación en los proyectos promovidos por ustedes, los cuales serán sometidos a los fines establecidos anteriormente conforme a la ley 1581 de 2012 y el Decreto 1377 de 2013. De igual manera, autorizo el envío de comunicaciones utilizando mis datos de contacto, tales como: Número de teléfono móvil, Correo Electrónico, Redes sociales, Dirección de correspondencia, Teléfonos fijos, o cualquier otro medio de contacto que permita la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</si>
</sst>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 #,##0.00_ ;_ * \-#,##0.00_ ;_ * &quot;-&quot;??_ ;_ @_ "/>
    <numFmt numFmtId="166" formatCode="[$-240A]d&quot; de &quot;mmmm&quot; de &quot;yyyy;@"/>
    <numFmt numFmtId="167" formatCode="#,##0.0"/>
    <numFmt numFmtId="168" formatCode="_ * #,##0_ ;_ * \-#,##0_ ;_ * &quot;-&quot;??_ ;_ @_ "/>
    <numFmt numFmtId="169" formatCode="_(&quot;$&quot;\ * #,##0_);_(&quot;$&quot;\ * \(#,##0\);_(&quot;$&quot;\ * &quot;-&quot;??_);_(@_)"/>
    <numFmt numFmtId="170" formatCode="#,##0_ ;[Red]\-#,##0\ "/>
  </numFmts>
  <fonts count="54"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sz val="12"/>
      <name val="Arial"/>
      <family val="2"/>
    </font>
    <font>
      <b/>
      <sz val="12"/>
      <name val="Arial"/>
      <family val="2"/>
    </font>
    <font>
      <sz val="14"/>
      <name val="Arial"/>
      <family val="2"/>
    </font>
    <font>
      <sz val="16"/>
      <name val="Arial"/>
      <family val="2"/>
    </font>
    <font>
      <sz val="8"/>
      <name val="Arial"/>
      <family val="2"/>
    </font>
    <font>
      <b/>
      <sz val="11"/>
      <name val="Arial"/>
      <family val="2"/>
    </font>
    <font>
      <b/>
      <sz val="12"/>
      <name val="Arial"/>
      <family val="2"/>
    </font>
    <font>
      <b/>
      <sz val="9"/>
      <name val="Arial"/>
      <family val="2"/>
    </font>
    <font>
      <sz val="9"/>
      <name val="Arial"/>
      <family val="2"/>
    </font>
    <font>
      <sz val="10"/>
      <name val="Arial"/>
      <family val="2"/>
    </font>
    <font>
      <b/>
      <sz val="12"/>
      <color indexed="9"/>
      <name val="Arial Narrow"/>
      <family val="2"/>
    </font>
    <font>
      <sz val="9"/>
      <name val="Arial"/>
      <family val="2"/>
    </font>
    <font>
      <sz val="12"/>
      <name val="Arial"/>
      <family val="2"/>
    </font>
    <font>
      <sz val="11"/>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b/>
      <sz val="9"/>
      <color indexed="81"/>
      <name val="Tahoma"/>
      <family val="2"/>
    </font>
    <font>
      <u/>
      <sz val="10"/>
      <color theme="10"/>
      <name val="Arial"/>
      <family val="2"/>
    </font>
    <font>
      <sz val="10"/>
      <color theme="0"/>
      <name val="Arial"/>
      <family val="2"/>
    </font>
    <font>
      <sz val="9"/>
      <color indexed="81"/>
      <name val="Tahoma"/>
      <family val="2"/>
    </font>
    <font>
      <sz val="10"/>
      <color rgb="FFFF0000"/>
      <name val="Arial"/>
      <family val="2"/>
    </font>
    <font>
      <b/>
      <sz val="11"/>
      <color rgb="FFFF0000"/>
      <name val="Arial"/>
      <family val="2"/>
    </font>
    <font>
      <b/>
      <sz val="10"/>
      <color rgb="FFFF0000"/>
      <name val="Arial"/>
      <family val="2"/>
    </font>
    <font>
      <sz val="7"/>
      <color theme="0"/>
      <name val="Arial"/>
      <family val="2"/>
    </font>
    <font>
      <sz val="8"/>
      <color theme="0"/>
      <name val="Arial Narrow"/>
      <family val="2"/>
    </font>
    <font>
      <b/>
      <sz val="8"/>
      <color theme="0"/>
      <name val="Arial"/>
      <family val="2"/>
    </font>
    <font>
      <sz val="9"/>
      <color theme="0"/>
      <name val="Arial"/>
      <family val="2"/>
    </font>
    <font>
      <sz val="12"/>
      <color theme="0"/>
      <name val="Arial Narrow"/>
      <family val="2"/>
    </font>
    <font>
      <b/>
      <sz val="12"/>
      <color theme="0"/>
      <name val="Arial Narrow"/>
      <family val="2"/>
    </font>
    <font>
      <sz val="10"/>
      <color theme="0"/>
      <name val="Tahoma"/>
      <family val="2"/>
    </font>
    <font>
      <b/>
      <sz val="10"/>
      <color theme="0"/>
      <name val="Tahoma"/>
      <family val="2"/>
    </font>
    <font>
      <b/>
      <sz val="16"/>
      <color theme="0"/>
      <name val="Tahoma"/>
      <family val="2"/>
    </font>
    <font>
      <sz val="11"/>
      <color theme="0"/>
      <name val="Arial"/>
      <family val="2"/>
    </font>
    <font>
      <sz val="14"/>
      <color theme="0"/>
      <name val="Arial"/>
      <family val="2"/>
    </font>
    <font>
      <sz val="10"/>
      <color theme="1"/>
      <name val="Arial"/>
      <family val="2"/>
    </font>
    <font>
      <sz val="9"/>
      <color theme="1"/>
      <name val="Arial"/>
      <family val="2"/>
    </font>
    <font>
      <b/>
      <sz val="12"/>
      <color theme="1"/>
      <name val="Arial Narrow"/>
      <family val="2"/>
    </font>
    <font>
      <sz val="11"/>
      <color theme="1"/>
      <name val="Arial"/>
      <family val="2"/>
    </font>
    <font>
      <sz val="14"/>
      <color theme="1"/>
      <name val="Arial"/>
      <family val="2"/>
    </font>
    <font>
      <b/>
      <sz val="8"/>
      <name val="Arial"/>
      <family val="2"/>
    </font>
    <font>
      <b/>
      <shadow/>
      <sz val="10"/>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Dashed">
        <color auto="1"/>
      </bottom>
      <diagonal/>
    </border>
    <border>
      <left/>
      <right/>
      <top/>
      <bottom style="dashed">
        <color indexed="64"/>
      </bottom>
      <diagonal/>
    </border>
    <border>
      <left/>
      <right/>
      <top style="thin">
        <color indexed="64"/>
      </top>
      <bottom style="dashed">
        <color indexed="64"/>
      </bottom>
      <diagonal/>
    </border>
  </borders>
  <cellStyleXfs count="4">
    <xf numFmtId="0" fontId="0" fillId="0" borderId="0"/>
    <xf numFmtId="165" fontId="1" fillId="0" borderId="0" applyFont="0" applyFill="0" applyBorder="0" applyAlignment="0" applyProtection="0"/>
    <xf numFmtId="164" fontId="28" fillId="0" borderId="0" applyFont="0" applyFill="0" applyBorder="0" applyAlignment="0" applyProtection="0"/>
    <xf numFmtId="0" fontId="30" fillId="0" borderId="0" applyNumberFormat="0" applyFill="0" applyBorder="0" applyAlignment="0" applyProtection="0"/>
  </cellStyleXfs>
  <cellXfs count="499">
    <xf numFmtId="0" fontId="0" fillId="0" borderId="0" xfId="0"/>
    <xf numFmtId="49" fontId="0" fillId="0" borderId="0" xfId="0" applyNumberFormat="1" applyBorder="1" applyAlignment="1">
      <alignment wrapText="1"/>
    </xf>
    <xf numFmtId="0" fontId="4" fillId="0" borderId="0" xfId="0" applyFont="1"/>
    <xf numFmtId="0" fontId="0" fillId="0" borderId="0" xfId="0" applyAlignment="1">
      <alignment horizontal="center"/>
    </xf>
    <xf numFmtId="0" fontId="0" fillId="0" borderId="0" xfId="0" applyAlignment="1"/>
    <xf numFmtId="0" fontId="0" fillId="0" borderId="0" xfId="0" applyAlignment="1">
      <alignment horizontal="center" vertical="center"/>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0" fillId="0" borderId="0" xfId="0" applyBorder="1"/>
    <xf numFmtId="0" fontId="14" fillId="0" borderId="0" xfId="0" applyFont="1"/>
    <xf numFmtId="0" fontId="4" fillId="0" borderId="22" xfId="0" applyFont="1" applyBorder="1" applyAlignment="1">
      <alignment horizontal="center" vertical="top" wrapText="1"/>
    </xf>
    <xf numFmtId="0" fontId="15" fillId="0" borderId="22" xfId="0" applyFont="1" applyBorder="1" applyAlignment="1">
      <alignment horizontal="center" vertical="top" wrapText="1"/>
    </xf>
    <xf numFmtId="0" fontId="13" fillId="0" borderId="0" xfId="0" applyFont="1"/>
    <xf numFmtId="0" fontId="14" fillId="0" borderId="0" xfId="0" applyFont="1" applyAlignment="1">
      <alignment horizontal="justify"/>
    </xf>
    <xf numFmtId="0" fontId="13" fillId="0" borderId="0" xfId="0" applyFont="1" applyAlignment="1">
      <alignment horizontal="justify"/>
    </xf>
    <xf numFmtId="0" fontId="21" fillId="0" borderId="0" xfId="0" applyFont="1" applyAlignment="1">
      <alignment horizontal="justify"/>
    </xf>
    <xf numFmtId="0" fontId="12" fillId="3" borderId="12" xfId="0" applyFont="1" applyFill="1" applyBorder="1" applyAlignment="1" applyProtection="1">
      <alignment horizontal="center" vertical="center" wrapText="1"/>
      <protection locked="0"/>
    </xf>
    <xf numFmtId="0" fontId="15" fillId="0" borderId="11" xfId="0" applyFont="1" applyBorder="1" applyAlignment="1">
      <alignment horizontal="center" vertical="top" wrapText="1"/>
    </xf>
    <xf numFmtId="0" fontId="0" fillId="5" borderId="12" xfId="0" applyFill="1" applyBorder="1" applyAlignment="1">
      <alignment horizontal="center"/>
    </xf>
    <xf numFmtId="0" fontId="0" fillId="0" borderId="6" xfId="0" applyBorder="1"/>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2" xfId="0" applyFont="1" applyBorder="1" applyAlignment="1">
      <alignment horizontal="center" vertical="top" wrapText="1"/>
    </xf>
    <xf numFmtId="0" fontId="1" fillId="0" borderId="0" xfId="0" applyFont="1"/>
    <xf numFmtId="49" fontId="0" fillId="0" borderId="0" xfId="0" applyNumberFormat="1" applyBorder="1" applyAlignment="1">
      <alignment horizontal="center" vertical="center" wrapText="1"/>
    </xf>
    <xf numFmtId="0" fontId="0" fillId="6" borderId="0" xfId="0" applyFill="1"/>
    <xf numFmtId="49" fontId="1" fillId="6" borderId="26" xfId="0" applyNumberFormat="1" applyFont="1" applyFill="1" applyBorder="1" applyAlignment="1">
      <alignment horizontal="center" vertical="center" wrapText="1"/>
    </xf>
    <xf numFmtId="49" fontId="0" fillId="6" borderId="26"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4" fillId="6" borderId="0" xfId="0" applyNumberFormat="1" applyFont="1" applyFill="1" applyBorder="1" applyAlignment="1">
      <alignment wrapText="1"/>
    </xf>
    <xf numFmtId="49" fontId="4" fillId="6" borderId="26" xfId="0" applyNumberFormat="1" applyFont="1" applyFill="1" applyBorder="1" applyAlignment="1">
      <alignment wrapText="1"/>
    </xf>
    <xf numFmtId="0" fontId="0" fillId="0" borderId="32" xfId="0" applyBorder="1"/>
    <xf numFmtId="0" fontId="19" fillId="0" borderId="5" xfId="0" applyFont="1" applyBorder="1" applyAlignment="1">
      <alignment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49" fontId="1" fillId="0" borderId="26" xfId="0" applyNumberFormat="1" applyFont="1" applyBorder="1" applyAlignment="1">
      <alignment horizontal="center" vertical="center" wrapText="1"/>
    </xf>
    <xf numFmtId="49" fontId="0" fillId="0" borderId="0" xfId="0" applyNumberFormat="1" applyAlignment="1">
      <alignment horizontal="center" vertical="center" wrapText="1"/>
    </xf>
    <xf numFmtId="0" fontId="19" fillId="0" borderId="0" xfId="0" applyFont="1"/>
    <xf numFmtId="0" fontId="11" fillId="0" borderId="0" xfId="0" applyFont="1"/>
    <xf numFmtId="169" fontId="4" fillId="5" borderId="22" xfId="2" applyNumberFormat="1" applyFont="1" applyFill="1" applyBorder="1" applyAlignment="1">
      <alignment horizontal="center" vertical="top" wrapText="1"/>
    </xf>
    <xf numFmtId="169" fontId="15" fillId="0" borderId="22" xfId="2" applyNumberFormat="1" applyFont="1" applyBorder="1" applyAlignment="1">
      <alignment horizontal="center" vertical="top" wrapText="1"/>
    </xf>
    <xf numFmtId="1" fontId="31" fillId="0" borderId="0" xfId="0" applyNumberFormat="1" applyFont="1"/>
    <xf numFmtId="0" fontId="0" fillId="0" borderId="17" xfId="0" applyBorder="1"/>
    <xf numFmtId="1" fontId="4" fillId="0" borderId="17" xfId="0" applyNumberFormat="1" applyFont="1" applyBorder="1" applyAlignment="1">
      <alignment horizontal="center" vertical="center" wrapText="1"/>
    </xf>
    <xf numFmtId="49" fontId="0" fillId="0" borderId="0" xfId="0" applyNumberFormat="1"/>
    <xf numFmtId="0" fontId="0" fillId="0" borderId="0" xfId="0" applyBorder="1" applyAlignment="1">
      <alignment horizontal="center" vertical="center" wrapText="1"/>
    </xf>
    <xf numFmtId="0" fontId="0" fillId="0" borderId="25" xfId="0" applyBorder="1" applyProtection="1"/>
    <xf numFmtId="0" fontId="0" fillId="0" borderId="26" xfId="0" applyBorder="1" applyProtection="1"/>
    <xf numFmtId="0" fontId="0" fillId="0" borderId="29" xfId="0" applyBorder="1" applyProtection="1"/>
    <xf numFmtId="0" fontId="0" fillId="0" borderId="8" xfId="0" applyBorder="1" applyProtection="1"/>
    <xf numFmtId="0" fontId="0" fillId="0" borderId="27" xfId="0" applyBorder="1" applyProtection="1"/>
    <xf numFmtId="0" fontId="0" fillId="0" borderId="16" xfId="0" applyBorder="1" applyProtection="1"/>
    <xf numFmtId="0" fontId="0" fillId="0" borderId="0" xfId="0" applyProtection="1"/>
    <xf numFmtId="0" fontId="1" fillId="0" borderId="0" xfId="0" applyFont="1" applyProtection="1"/>
    <xf numFmtId="49" fontId="7" fillId="6" borderId="0"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justify" vertical="justify" wrapText="1"/>
    </xf>
    <xf numFmtId="0" fontId="0" fillId="6" borderId="0" xfId="0" applyFill="1" applyProtection="1"/>
    <xf numFmtId="11" fontId="0" fillId="0" borderId="0" xfId="0" applyNumberFormat="1" applyBorder="1" applyAlignment="1" applyProtection="1">
      <alignment horizontal="center" vertical="center" wrapText="1"/>
    </xf>
    <xf numFmtId="49" fontId="0" fillId="0" borderId="0" xfId="0" applyNumberFormat="1" applyBorder="1" applyAlignment="1" applyProtection="1">
      <alignment horizontal="center" vertical="center" wrapText="1"/>
    </xf>
    <xf numFmtId="49" fontId="1"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xf>
    <xf numFmtId="0" fontId="0" fillId="0" borderId="0" xfId="0" applyBorder="1" applyProtection="1"/>
    <xf numFmtId="49" fontId="31" fillId="6" borderId="0" xfId="0" applyNumberFormat="1" applyFont="1" applyFill="1" applyBorder="1" applyAlignment="1">
      <alignment horizontal="center" vertical="center" wrapText="1"/>
    </xf>
    <xf numFmtId="0" fontId="31" fillId="6" borderId="0" xfId="0" applyFont="1" applyFill="1" applyBorder="1"/>
    <xf numFmtId="0" fontId="36" fillId="6" borderId="0" xfId="0" applyFont="1" applyFill="1" applyBorder="1" applyAlignment="1">
      <alignment horizontal="left" vertical="center"/>
    </xf>
    <xf numFmtId="0" fontId="36" fillId="6" borderId="0" xfId="0" applyFont="1" applyFill="1" applyBorder="1" applyAlignment="1">
      <alignment horizontal="center" vertical="center"/>
    </xf>
    <xf numFmtId="49" fontId="31" fillId="6" borderId="0" xfId="0" applyNumberFormat="1" applyFont="1" applyFill="1" applyBorder="1" applyAlignment="1">
      <alignment horizontal="center"/>
    </xf>
    <xf numFmtId="0" fontId="31" fillId="6" borderId="0" xfId="0" applyFont="1" applyFill="1" applyBorder="1" applyAlignment="1">
      <alignment horizontal="center"/>
    </xf>
    <xf numFmtId="0" fontId="37" fillId="6" borderId="0" xfId="0" applyFont="1" applyFill="1" applyBorder="1" applyAlignment="1">
      <alignment horizontal="left" vertical="center"/>
    </xf>
    <xf numFmtId="4" fontId="37" fillId="6" borderId="0" xfId="0" applyNumberFormat="1" applyFont="1" applyFill="1" applyBorder="1" applyAlignment="1">
      <alignment horizontal="right" vertical="center"/>
    </xf>
    <xf numFmtId="0" fontId="38" fillId="6" borderId="0" xfId="0" applyFont="1" applyFill="1" applyBorder="1" applyAlignment="1">
      <alignment horizontal="center"/>
    </xf>
    <xf numFmtId="167" fontId="39" fillId="6" borderId="0" xfId="0" applyNumberFormat="1" applyFont="1" applyFill="1" applyBorder="1" applyAlignment="1">
      <alignment horizontal="center"/>
    </xf>
    <xf numFmtId="167" fontId="39" fillId="6" borderId="0" xfId="1" applyNumberFormat="1" applyFont="1" applyFill="1" applyBorder="1" applyAlignment="1"/>
    <xf numFmtId="168" fontId="31" fillId="6" borderId="0" xfId="1" applyNumberFormat="1" applyFont="1" applyFill="1" applyBorder="1"/>
    <xf numFmtId="0" fontId="37" fillId="6" borderId="0" xfId="0" applyFont="1" applyFill="1" applyBorder="1" applyAlignment="1">
      <alignment horizontal="center" vertical="center"/>
    </xf>
    <xf numFmtId="167" fontId="39" fillId="6" borderId="0" xfId="0" applyNumberFormat="1" applyFont="1" applyFill="1" applyBorder="1" applyAlignment="1"/>
    <xf numFmtId="0" fontId="40" fillId="6" borderId="0" xfId="0" applyFont="1" applyFill="1" applyBorder="1" applyAlignment="1">
      <alignment horizontal="center" vertical="center"/>
    </xf>
    <xf numFmtId="0" fontId="41" fillId="6" borderId="0" xfId="0" applyFont="1" applyFill="1" applyBorder="1" applyAlignment="1">
      <alignment horizontal="center" vertical="center"/>
    </xf>
    <xf numFmtId="3" fontId="31" fillId="6" borderId="0" xfId="0" applyNumberFormat="1" applyFont="1" applyFill="1" applyBorder="1"/>
    <xf numFmtId="0" fontId="37" fillId="6" borderId="0" xfId="0" applyFont="1" applyFill="1" applyBorder="1" applyAlignment="1">
      <alignment horizontal="center" vertical="top"/>
    </xf>
    <xf numFmtId="0" fontId="37" fillId="6" borderId="0" xfId="0" applyFont="1" applyFill="1" applyBorder="1" applyAlignment="1">
      <alignment horizontal="left" vertical="top"/>
    </xf>
    <xf numFmtId="0" fontId="40" fillId="6" borderId="0" xfId="0" applyFont="1" applyFill="1" applyBorder="1" applyAlignment="1">
      <alignment horizontal="left" vertical="center"/>
    </xf>
    <xf numFmtId="167" fontId="42" fillId="6" borderId="0" xfId="0" applyNumberFormat="1" applyFont="1" applyFill="1" applyBorder="1" applyProtection="1"/>
    <xf numFmtId="4" fontId="42" fillId="6" borderId="0" xfId="0" applyNumberFormat="1" applyFont="1" applyFill="1" applyBorder="1" applyAlignment="1" applyProtection="1">
      <alignment horizontal="right"/>
    </xf>
    <xf numFmtId="4" fontId="42" fillId="6" borderId="0" xfId="0" applyNumberFormat="1" applyFont="1" applyFill="1" applyBorder="1" applyAlignment="1" applyProtection="1">
      <alignment horizontal="left"/>
    </xf>
    <xf numFmtId="0" fontId="42" fillId="6" borderId="0" xfId="0" applyFont="1" applyFill="1" applyBorder="1" applyAlignment="1" applyProtection="1">
      <alignment horizontal="right"/>
    </xf>
    <xf numFmtId="0" fontId="42" fillId="6" borderId="0" xfId="0" applyFont="1" applyFill="1" applyBorder="1" applyProtection="1"/>
    <xf numFmtId="0" fontId="42" fillId="6" borderId="0" xfId="0" applyFont="1" applyFill="1" applyBorder="1" applyAlignment="1" applyProtection="1">
      <alignment horizontal="left"/>
    </xf>
    <xf numFmtId="0" fontId="31" fillId="6" borderId="0" xfId="0" applyFont="1" applyFill="1" applyBorder="1" applyProtection="1"/>
    <xf numFmtId="0" fontId="39" fillId="6" borderId="0" xfId="0" applyFont="1" applyFill="1" applyBorder="1"/>
    <xf numFmtId="0" fontId="45" fillId="6" borderId="0" xfId="0" applyFont="1" applyFill="1" applyBorder="1"/>
    <xf numFmtId="49" fontId="0" fillId="0" borderId="0" xfId="0" applyNumberFormat="1" applyAlignment="1">
      <alignment wrapText="1"/>
    </xf>
    <xf numFmtId="0" fontId="8" fillId="0" borderId="0" xfId="0" applyFont="1"/>
    <xf numFmtId="0" fontId="46" fillId="6" borderId="0" xfId="0" applyFont="1" applyFill="1" applyBorder="1"/>
    <xf numFmtId="0" fontId="47" fillId="0" borderId="0" xfId="0" applyFont="1"/>
    <xf numFmtId="0" fontId="47" fillId="6" borderId="0" xfId="0" applyFont="1" applyFill="1"/>
    <xf numFmtId="0" fontId="48" fillId="0" borderId="0" xfId="0" applyFont="1"/>
    <xf numFmtId="0" fontId="50" fillId="0" borderId="0" xfId="0" applyFont="1"/>
    <xf numFmtId="0" fontId="51" fillId="0" borderId="0" xfId="0" applyFont="1"/>
    <xf numFmtId="0" fontId="31" fillId="0" borderId="0" xfId="0" applyFont="1"/>
    <xf numFmtId="0" fontId="31" fillId="6" borderId="0" xfId="0" applyFont="1" applyFill="1"/>
    <xf numFmtId="0" fontId="39" fillId="0" borderId="0" xfId="0" applyFont="1"/>
    <xf numFmtId="0" fontId="45" fillId="0" borderId="0" xfId="0" applyFont="1"/>
    <xf numFmtId="0" fontId="46" fillId="0" borderId="0" xfId="0" applyFont="1"/>
    <xf numFmtId="49" fontId="1" fillId="0" borderId="0" xfId="0" applyNumberFormat="1" applyFont="1" applyAlignment="1">
      <alignment wrapText="1"/>
    </xf>
    <xf numFmtId="0" fontId="19" fillId="6" borderId="0" xfId="0" applyFont="1" applyFill="1" applyBorder="1" applyAlignment="1" applyProtection="1">
      <alignment horizontal="center" vertical="center" wrapText="1"/>
    </xf>
    <xf numFmtId="49" fontId="19" fillId="6" borderId="0" xfId="0" applyNumberFormat="1" applyFont="1" applyFill="1" applyBorder="1" applyAlignment="1" applyProtection="1">
      <alignment horizontal="center" vertical="center" wrapText="1"/>
    </xf>
    <xf numFmtId="49" fontId="1" fillId="6" borderId="0" xfId="0" applyNumberFormat="1" applyFont="1" applyFill="1" applyBorder="1" applyAlignment="1" applyProtection="1">
      <alignment wrapText="1"/>
    </xf>
    <xf numFmtId="49" fontId="0" fillId="6" borderId="0" xfId="0" applyNumberFormat="1" applyFill="1" applyBorder="1" applyAlignment="1" applyProtection="1">
      <alignment wrapText="1"/>
    </xf>
    <xf numFmtId="49" fontId="1" fillId="6" borderId="26" xfId="0" applyNumberFormat="1" applyFont="1" applyFill="1" applyBorder="1" applyAlignment="1" applyProtection="1">
      <alignment wrapText="1"/>
    </xf>
    <xf numFmtId="0" fontId="0" fillId="10" borderId="8" xfId="0" applyFill="1" applyBorder="1" applyAlignment="1" applyProtection="1">
      <alignment horizontal="center" wrapText="1"/>
      <protection locked="0"/>
    </xf>
    <xf numFmtId="49" fontId="1" fillId="10" borderId="8" xfId="0" applyNumberFormat="1" applyFont="1" applyFill="1" applyBorder="1" applyAlignment="1" applyProtection="1">
      <alignment horizontal="center" wrapText="1"/>
      <protection locked="0"/>
    </xf>
    <xf numFmtId="0" fontId="1" fillId="10" borderId="8" xfId="0" applyFont="1" applyFill="1" applyBorder="1" applyAlignment="1" applyProtection="1">
      <alignment horizontal="center" wrapText="1"/>
      <protection locked="0"/>
    </xf>
    <xf numFmtId="49" fontId="1" fillId="0" borderId="0" xfId="0" applyNumberFormat="1" applyFont="1" applyAlignment="1" applyProtection="1"/>
    <xf numFmtId="49" fontId="0" fillId="0" borderId="0" xfId="0" applyNumberFormat="1" applyAlignment="1" applyProtection="1"/>
    <xf numFmtId="49" fontId="0" fillId="0" borderId="8" xfId="0" applyNumberFormat="1" applyBorder="1" applyAlignment="1" applyProtection="1">
      <alignment horizontal="right"/>
    </xf>
    <xf numFmtId="49" fontId="0" fillId="0" borderId="8" xfId="0" applyNumberFormat="1" applyBorder="1" applyAlignment="1" applyProtection="1"/>
    <xf numFmtId="49" fontId="0" fillId="0" borderId="0" xfId="0" applyNumberFormat="1" applyProtection="1"/>
    <xf numFmtId="49" fontId="14" fillId="0" borderId="26" xfId="0" applyNumberFormat="1" applyFont="1" applyBorder="1" applyAlignment="1" applyProtection="1">
      <alignment horizontal="right" wrapText="1"/>
    </xf>
    <xf numFmtId="49" fontId="17" fillId="0" borderId="26" xfId="0" applyNumberFormat="1" applyFont="1" applyBorder="1" applyAlignment="1" applyProtection="1">
      <alignment horizontal="right" wrapText="1"/>
    </xf>
    <xf numFmtId="49" fontId="17" fillId="0" borderId="0" xfId="0" applyNumberFormat="1" applyFont="1" applyAlignment="1" applyProtection="1">
      <alignment wrapText="1"/>
    </xf>
    <xf numFmtId="0" fontId="4" fillId="0" borderId="0" xfId="0" applyFont="1" applyProtection="1"/>
    <xf numFmtId="0" fontId="17" fillId="0" borderId="0" xfId="0" applyFont="1" applyBorder="1" applyAlignment="1" applyProtection="1">
      <alignment horizontal="right" wrapText="1"/>
    </xf>
    <xf numFmtId="0" fontId="0" fillId="0" borderId="0" xfId="0" applyAlignment="1" applyProtection="1">
      <alignment horizontal="right" wrapText="1"/>
    </xf>
    <xf numFmtId="0" fontId="0" fillId="0" borderId="26" xfId="0" applyBorder="1" applyAlignment="1" applyProtection="1">
      <alignment vertical="center" wrapText="1"/>
    </xf>
    <xf numFmtId="3" fontId="0" fillId="0" borderId="0" xfId="0" applyNumberFormat="1" applyAlignment="1" applyProtection="1">
      <alignment horizontal="center" vertical="center" wrapText="1"/>
    </xf>
    <xf numFmtId="49" fontId="4" fillId="0" borderId="0" xfId="0" applyNumberFormat="1" applyFont="1" applyBorder="1" applyAlignment="1" applyProtection="1">
      <alignment wrapText="1"/>
    </xf>
    <xf numFmtId="0" fontId="0" fillId="0" borderId="0" xfId="0" applyAlignment="1" applyProtection="1">
      <alignment wrapText="1"/>
    </xf>
    <xf numFmtId="49" fontId="4" fillId="0" borderId="0" xfId="0" applyNumberFormat="1" applyFont="1" applyAlignment="1" applyProtection="1">
      <alignment wrapText="1"/>
    </xf>
    <xf numFmtId="49" fontId="4" fillId="0" borderId="0" xfId="0" applyNumberFormat="1" applyFont="1" applyBorder="1" applyAlignment="1" applyProtection="1">
      <alignment horizontal="right" wrapText="1"/>
    </xf>
    <xf numFmtId="49" fontId="4" fillId="0" borderId="0" xfId="0" applyNumberFormat="1" applyFont="1" applyAlignment="1" applyProtection="1">
      <alignment horizontal="right" wrapText="1"/>
    </xf>
    <xf numFmtId="0" fontId="0" fillId="0" borderId="5" xfId="0" applyBorder="1" applyAlignment="1"/>
    <xf numFmtId="0" fontId="1" fillId="0" borderId="5" xfId="0" applyFont="1" applyBorder="1" applyAlignment="1"/>
    <xf numFmtId="0" fontId="0" fillId="0" borderId="15" xfId="0" applyBorder="1" applyAlignment="1"/>
    <xf numFmtId="49" fontId="1" fillId="6" borderId="0" xfId="0" applyNumberFormat="1" applyFont="1" applyFill="1" applyBorder="1" applyAlignment="1" applyProtection="1">
      <alignment wrapText="1"/>
    </xf>
    <xf numFmtId="49" fontId="1" fillId="6" borderId="8" xfId="0" applyNumberFormat="1" applyFont="1" applyFill="1" applyBorder="1" applyAlignment="1" applyProtection="1">
      <alignment wrapText="1"/>
    </xf>
    <xf numFmtId="0" fontId="1" fillId="0" borderId="0" xfId="0" applyFont="1" applyBorder="1" applyAlignment="1">
      <alignment horizontal="center" wrapText="1"/>
    </xf>
    <xf numFmtId="0" fontId="1" fillId="0" borderId="21" xfId="0" applyFont="1" applyBorder="1" applyAlignment="1" applyProtection="1">
      <alignment vertical="center" wrapText="1"/>
    </xf>
    <xf numFmtId="0" fontId="0" fillId="0" borderId="5" xfId="0" applyBorder="1" applyAlignment="1" applyProtection="1">
      <alignment vertical="center" wrapText="1"/>
    </xf>
    <xf numFmtId="0" fontId="0" fillId="0" borderId="15" xfId="0" applyBorder="1" applyAlignment="1" applyProtection="1">
      <alignment vertical="center" wrapText="1"/>
    </xf>
    <xf numFmtId="49" fontId="7" fillId="7" borderId="25" xfId="0" applyNumberFormat="1" applyFont="1" applyFill="1" applyBorder="1" applyAlignment="1">
      <alignment horizontal="center"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8" xfId="0" applyBorder="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49" fontId="1" fillId="5" borderId="21" xfId="0" applyNumberFormat="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49" fontId="7" fillId="7" borderId="12" xfId="0" applyNumberFormat="1" applyFont="1" applyFill="1" applyBorder="1" applyAlignment="1">
      <alignment vertical="center" wrapText="1"/>
    </xf>
    <xf numFmtId="49" fontId="7" fillId="0" borderId="12" xfId="0" applyNumberFormat="1" applyFont="1" applyBorder="1" applyAlignment="1">
      <alignment vertical="center" wrapText="1"/>
    </xf>
    <xf numFmtId="49" fontId="1" fillId="5" borderId="12" xfId="0" applyNumberFormat="1" applyFont="1" applyFill="1" applyBorder="1" applyAlignment="1" applyProtection="1">
      <alignment horizontal="center" vertical="center" wrapText="1"/>
      <protection locked="0"/>
    </xf>
    <xf numFmtId="169" fontId="1" fillId="5" borderId="21" xfId="2" applyNumberFormat="1" applyFont="1" applyFill="1" applyBorder="1" applyAlignment="1" applyProtection="1">
      <alignment vertical="center" wrapText="1"/>
      <protection locked="0"/>
    </xf>
    <xf numFmtId="169" fontId="1" fillId="5" borderId="5" xfId="2" applyNumberFormat="1" applyFont="1" applyFill="1" applyBorder="1" applyAlignment="1" applyProtection="1">
      <alignment vertical="center" wrapText="1"/>
      <protection locked="0"/>
    </xf>
    <xf numFmtId="169" fontId="1" fillId="5" borderId="15" xfId="2" applyNumberFormat="1" applyFont="1" applyFill="1" applyBorder="1" applyAlignment="1" applyProtection="1">
      <alignment vertical="center" wrapText="1"/>
      <protection locked="0"/>
    </xf>
    <xf numFmtId="3" fontId="1" fillId="5" borderId="12" xfId="0" applyNumberFormat="1" applyFont="1" applyFill="1" applyBorder="1" applyAlignment="1" applyProtection="1">
      <alignment horizontal="center" vertical="center" wrapText="1"/>
      <protection locked="0"/>
    </xf>
    <xf numFmtId="49" fontId="49" fillId="2" borderId="0" xfId="0" applyNumberFormat="1" applyFont="1" applyFill="1" applyBorder="1" applyAlignment="1" applyProtection="1">
      <alignment horizontal="center" vertical="center" wrapText="1"/>
    </xf>
    <xf numFmtId="0" fontId="47" fillId="0" borderId="0" xfId="0" applyFont="1" applyAlignment="1">
      <alignment wrapText="1"/>
    </xf>
    <xf numFmtId="49" fontId="5" fillId="0" borderId="25" xfId="0" applyNumberFormat="1" applyFont="1" applyBorder="1" applyAlignment="1" applyProtection="1">
      <alignment horizontal="center" vertical="center" wrapText="1"/>
    </xf>
    <xf numFmtId="49" fontId="5" fillId="0" borderId="26"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49" fontId="5" fillId="0" borderId="29" xfId="0" applyNumberFormat="1" applyFont="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49" fontId="5" fillId="0" borderId="16" xfId="0" applyNumberFormat="1" applyFont="1" applyBorder="1" applyAlignment="1" applyProtection="1">
      <alignment horizontal="center" vertical="center" wrapText="1"/>
    </xf>
    <xf numFmtId="11" fontId="0" fillId="0" borderId="26" xfId="0" applyNumberFormat="1" applyBorder="1" applyAlignment="1" applyProtection="1">
      <alignment horizontal="center" vertical="center" wrapText="1"/>
    </xf>
    <xf numFmtId="49" fontId="0" fillId="0" borderId="26" xfId="0" applyNumberFormat="1" applyBorder="1" applyAlignment="1" applyProtection="1">
      <alignment horizontal="center" vertical="center" wrapText="1"/>
    </xf>
    <xf numFmtId="49" fontId="1"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xf>
    <xf numFmtId="49" fontId="11" fillId="0" borderId="8" xfId="0" applyNumberFormat="1" applyFont="1" applyBorder="1" applyAlignment="1">
      <alignment horizontal="center" vertical="center" wrapText="1"/>
    </xf>
    <xf numFmtId="3" fontId="19" fillId="0" borderId="8" xfId="0" applyNumberFormat="1" applyFont="1" applyBorder="1" applyAlignment="1" applyProtection="1">
      <alignment horizontal="center" vertical="center" wrapText="1"/>
    </xf>
    <xf numFmtId="11" fontId="1" fillId="0" borderId="26"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7" fillId="7" borderId="12" xfId="0" applyNumberFormat="1" applyFont="1" applyFill="1" applyBorder="1" applyAlignment="1" applyProtection="1">
      <alignment horizontal="center" vertical="center" wrapText="1"/>
    </xf>
    <xf numFmtId="49" fontId="6" fillId="0" borderId="25" xfId="0" applyNumberFormat="1" applyFont="1" applyBorder="1" applyAlignment="1" applyProtection="1">
      <alignment horizontal="justify" vertical="justify" wrapText="1"/>
    </xf>
    <xf numFmtId="49" fontId="6" fillId="0" borderId="26" xfId="0" applyNumberFormat="1" applyFont="1" applyBorder="1" applyAlignment="1" applyProtection="1">
      <alignment horizontal="justify" vertical="justify" wrapText="1"/>
    </xf>
    <xf numFmtId="49" fontId="6" fillId="0" borderId="27" xfId="0" applyNumberFormat="1" applyFont="1" applyBorder="1" applyAlignment="1" applyProtection="1">
      <alignment horizontal="justify" vertical="justify" wrapText="1"/>
    </xf>
    <xf numFmtId="49" fontId="6" fillId="0" borderId="28" xfId="0" applyNumberFormat="1" applyFont="1" applyBorder="1" applyAlignment="1" applyProtection="1">
      <alignment horizontal="justify" vertical="justify" wrapText="1"/>
    </xf>
    <xf numFmtId="49" fontId="6" fillId="0" borderId="0" xfId="0" applyNumberFormat="1" applyFont="1" applyBorder="1" applyAlignment="1" applyProtection="1">
      <alignment horizontal="justify" vertical="justify" wrapText="1"/>
    </xf>
    <xf numFmtId="49" fontId="6" fillId="0" borderId="17" xfId="0" applyNumberFormat="1" applyFont="1" applyBorder="1" applyAlignment="1" applyProtection="1">
      <alignment horizontal="justify" vertical="justify" wrapText="1"/>
    </xf>
    <xf numFmtId="49" fontId="6" fillId="0" borderId="29" xfId="0" applyNumberFormat="1" applyFont="1" applyBorder="1" applyAlignment="1" applyProtection="1">
      <alignment horizontal="justify" vertical="justify" wrapText="1"/>
    </xf>
    <xf numFmtId="49" fontId="6" fillId="0" borderId="8" xfId="0" applyNumberFormat="1" applyFont="1" applyBorder="1" applyAlignment="1" applyProtection="1">
      <alignment horizontal="justify" vertical="justify" wrapText="1"/>
    </xf>
    <xf numFmtId="49" fontId="6" fillId="0" borderId="16" xfId="0" applyNumberFormat="1" applyFont="1" applyBorder="1" applyAlignment="1" applyProtection="1">
      <alignment horizontal="justify" vertical="justify" wrapText="1"/>
    </xf>
    <xf numFmtId="49" fontId="11" fillId="6" borderId="8" xfId="0" applyNumberFormat="1" applyFont="1" applyFill="1" applyBorder="1" applyAlignment="1" applyProtection="1">
      <alignment horizontal="center" vertical="center" wrapText="1"/>
    </xf>
    <xf numFmtId="49" fontId="4" fillId="6" borderId="8" xfId="0" applyNumberFormat="1" applyFont="1" applyFill="1" applyBorder="1" applyAlignment="1" applyProtection="1">
      <alignment horizontal="center" vertical="center" wrapText="1"/>
    </xf>
    <xf numFmtId="49" fontId="0" fillId="0" borderId="8" xfId="0" applyNumberFormat="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9" fontId="0" fillId="0" borderId="12" xfId="0" applyNumberFormat="1" applyBorder="1" applyAlignment="1" applyProtection="1">
      <alignment vertical="center" wrapText="1"/>
    </xf>
    <xf numFmtId="166" fontId="19" fillId="5" borderId="12" xfId="0" applyNumberFormat="1" applyFont="1" applyFill="1" applyBorder="1" applyAlignment="1" applyProtection="1">
      <alignment horizontal="center" vertical="center" wrapText="1"/>
      <protection locked="0"/>
    </xf>
    <xf numFmtId="49" fontId="1" fillId="0" borderId="12" xfId="0" applyNumberFormat="1" applyFont="1" applyBorder="1" applyAlignment="1" applyProtection="1">
      <alignment vertical="center" wrapText="1"/>
    </xf>
    <xf numFmtId="49" fontId="6" fillId="0" borderId="12" xfId="0" applyNumberFormat="1" applyFont="1" applyBorder="1" applyAlignment="1" applyProtection="1">
      <alignment horizontal="justify" vertical="justify" wrapText="1"/>
    </xf>
    <xf numFmtId="0" fontId="6" fillId="0" borderId="12" xfId="0" applyFont="1" applyBorder="1" applyAlignment="1">
      <alignment horizontal="justify" vertical="justify" wrapText="1"/>
    </xf>
    <xf numFmtId="49" fontId="11" fillId="7" borderId="12" xfId="0" applyNumberFormat="1" applyFont="1" applyFill="1" applyBorder="1" applyAlignment="1" applyProtection="1">
      <alignment horizontal="center" vertical="center" wrapText="1"/>
    </xf>
    <xf numFmtId="49" fontId="0" fillId="0" borderId="24" xfId="0" applyNumberFormat="1" applyBorder="1" applyAlignment="1" applyProtection="1">
      <alignment vertical="center" wrapText="1"/>
    </xf>
    <xf numFmtId="49" fontId="19" fillId="5" borderId="12" xfId="0" applyNumberFormat="1" applyFont="1" applyFill="1" applyBorder="1" applyAlignment="1" applyProtection="1">
      <alignment horizontal="center" vertical="center" wrapText="1"/>
      <protection locked="0"/>
    </xf>
    <xf numFmtId="49" fontId="1" fillId="0" borderId="25" xfId="0" applyNumberFormat="1" applyFont="1" applyBorder="1" applyAlignment="1" applyProtection="1">
      <alignment vertical="center" wrapText="1"/>
    </xf>
    <xf numFmtId="49" fontId="0" fillId="0" borderId="26" xfId="0" applyNumberFormat="1" applyBorder="1" applyAlignment="1" applyProtection="1">
      <alignment vertical="center" wrapText="1"/>
    </xf>
    <xf numFmtId="49" fontId="0" fillId="0" borderId="27" xfId="0" applyNumberFormat="1" applyBorder="1" applyAlignment="1" applyProtection="1">
      <alignment vertical="center" wrapText="1"/>
    </xf>
    <xf numFmtId="0" fontId="0" fillId="0" borderId="29" xfId="0" applyBorder="1" applyAlignment="1" applyProtection="1">
      <alignment vertical="center" wrapText="1"/>
    </xf>
    <xf numFmtId="0" fontId="0" fillId="0" borderId="8" xfId="0" applyBorder="1" applyAlignment="1" applyProtection="1">
      <alignment vertical="center" wrapText="1"/>
    </xf>
    <xf numFmtId="0" fontId="0" fillId="0" borderId="16" xfId="0" applyBorder="1" applyAlignment="1" applyProtection="1">
      <alignment vertical="center" wrapText="1"/>
    </xf>
    <xf numFmtId="49" fontId="19" fillId="5" borderId="25" xfId="0" applyNumberFormat="1" applyFont="1" applyFill="1" applyBorder="1" applyAlignment="1" applyProtection="1">
      <alignment horizontal="center" vertical="center" wrapText="1"/>
      <protection locked="0"/>
    </xf>
    <xf numFmtId="49" fontId="19" fillId="5" borderId="26" xfId="0" applyNumberFormat="1" applyFont="1" applyFill="1" applyBorder="1" applyAlignment="1" applyProtection="1">
      <alignment horizontal="center" vertical="center" wrapText="1"/>
      <protection locked="0"/>
    </xf>
    <xf numFmtId="49" fontId="19" fillId="5" borderId="27" xfId="0" applyNumberFormat="1" applyFont="1" applyFill="1" applyBorder="1" applyAlignment="1" applyProtection="1">
      <alignment horizontal="center" vertical="center" wrapText="1"/>
      <protection locked="0"/>
    </xf>
    <xf numFmtId="0" fontId="19" fillId="5" borderId="29"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169" fontId="8" fillId="6" borderId="12" xfId="2" applyNumberFormat="1" applyFont="1" applyFill="1" applyBorder="1" applyAlignment="1" applyProtection="1">
      <alignment vertical="center" wrapText="1"/>
    </xf>
    <xf numFmtId="0" fontId="0" fillId="0" borderId="12" xfId="0" applyBorder="1" applyAlignment="1" applyProtection="1">
      <alignment vertical="center" wrapText="1"/>
    </xf>
    <xf numFmtId="49" fontId="19" fillId="0" borderId="12" xfId="0" applyNumberFormat="1" applyFont="1" applyBorder="1" applyAlignment="1" applyProtection="1">
      <alignment vertical="center" wrapText="1"/>
    </xf>
    <xf numFmtId="166" fontId="0" fillId="5" borderId="12" xfId="0" applyNumberFormat="1" applyFill="1" applyBorder="1" applyAlignment="1" applyProtection="1">
      <alignment horizontal="center" vertical="center" wrapText="1"/>
      <protection locked="0"/>
    </xf>
    <xf numFmtId="49" fontId="19" fillId="5" borderId="12" xfId="0" applyNumberFormat="1" applyFont="1" applyFill="1" applyBorder="1" applyAlignment="1" applyProtection="1">
      <alignment vertical="center" wrapText="1"/>
      <protection locked="0"/>
    </xf>
    <xf numFmtId="169" fontId="19" fillId="5" borderId="21" xfId="2" applyNumberFormat="1" applyFont="1" applyFill="1" applyBorder="1" applyAlignment="1" applyProtection="1">
      <alignment vertical="center" wrapText="1"/>
      <protection locked="0"/>
    </xf>
    <xf numFmtId="169" fontId="19" fillId="5" borderId="5" xfId="2" applyNumberFormat="1" applyFont="1" applyFill="1" applyBorder="1" applyAlignment="1" applyProtection="1">
      <alignment vertical="center" wrapText="1"/>
      <protection locked="0"/>
    </xf>
    <xf numFmtId="169" fontId="19" fillId="5" borderId="15" xfId="2" applyNumberFormat="1" applyFont="1" applyFill="1" applyBorder="1" applyAlignment="1" applyProtection="1">
      <alignment vertical="center" wrapText="1"/>
      <protection locked="0"/>
    </xf>
    <xf numFmtId="169" fontId="11" fillId="6" borderId="21" xfId="2" applyNumberFormat="1" applyFont="1" applyFill="1" applyBorder="1" applyAlignment="1" applyProtection="1">
      <alignment vertical="center" wrapText="1"/>
    </xf>
    <xf numFmtId="169" fontId="11" fillId="6" borderId="5" xfId="2" applyNumberFormat="1" applyFont="1" applyFill="1" applyBorder="1" applyAlignment="1" applyProtection="1">
      <alignment vertical="center" wrapText="1"/>
    </xf>
    <xf numFmtId="169" fontId="11" fillId="6" borderId="15" xfId="2" applyNumberFormat="1" applyFont="1" applyFill="1" applyBorder="1" applyAlignment="1" applyProtection="1">
      <alignment vertical="center" wrapText="1"/>
    </xf>
    <xf numFmtId="49" fontId="19" fillId="0" borderId="21" xfId="0" applyNumberFormat="1" applyFont="1" applyBorder="1" applyAlignment="1" applyProtection="1">
      <alignment vertical="center" wrapText="1"/>
    </xf>
    <xf numFmtId="0" fontId="0" fillId="0" borderId="5" xfId="0" applyBorder="1" applyAlignment="1">
      <alignment vertical="center" wrapText="1"/>
    </xf>
    <xf numFmtId="0" fontId="19" fillId="5" borderId="21"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170" fontId="34" fillId="0" borderId="5" xfId="0" applyNumberFormat="1" applyFont="1" applyBorder="1" applyAlignment="1" applyProtection="1">
      <alignment horizontal="center" vertical="center" wrapText="1"/>
    </xf>
    <xf numFmtId="170" fontId="35" fillId="0" borderId="5" xfId="0" applyNumberFormat="1" applyFont="1" applyBorder="1" applyAlignment="1" applyProtection="1">
      <alignment horizontal="center" vertical="center" wrapText="1"/>
    </xf>
    <xf numFmtId="170" fontId="35" fillId="0" borderId="15" xfId="0" applyNumberFormat="1" applyFont="1" applyBorder="1" applyAlignment="1" applyProtection="1">
      <alignment horizontal="center" vertical="center" wrapText="1"/>
    </xf>
    <xf numFmtId="49" fontId="19" fillId="0" borderId="5" xfId="0" applyNumberFormat="1" applyFont="1" applyBorder="1" applyAlignment="1" applyProtection="1">
      <alignment vertical="center" wrapText="1"/>
    </xf>
    <xf numFmtId="49" fontId="19" fillId="0" borderId="15" xfId="0" applyNumberFormat="1" applyFont="1" applyBorder="1" applyAlignment="1" applyProtection="1">
      <alignment vertical="center" wrapText="1"/>
    </xf>
    <xf numFmtId="49" fontId="0" fillId="5" borderId="12" xfId="0" applyNumberFormat="1" applyFill="1" applyBorder="1" applyAlignment="1" applyProtection="1">
      <alignment horizontal="center" vertical="center" wrapText="1"/>
      <protection locked="0"/>
    </xf>
    <xf numFmtId="49" fontId="7" fillId="7" borderId="12" xfId="0" applyNumberFormat="1" applyFont="1" applyFill="1" applyBorder="1" applyAlignment="1">
      <alignment horizontal="center" vertical="center" wrapText="1"/>
    </xf>
    <xf numFmtId="49" fontId="19" fillId="8" borderId="12" xfId="0" applyNumberFormat="1" applyFont="1" applyFill="1" applyBorder="1" applyAlignment="1">
      <alignment vertical="center" wrapText="1"/>
    </xf>
    <xf numFmtId="0" fontId="19" fillId="8" borderId="12" xfId="0" applyFont="1" applyFill="1" applyBorder="1" applyAlignment="1">
      <alignment vertical="center" wrapText="1"/>
    </xf>
    <xf numFmtId="0" fontId="19" fillId="8" borderId="12" xfId="0" applyFont="1" applyFill="1" applyBorder="1" applyAlignment="1">
      <alignment wrapText="1"/>
    </xf>
    <xf numFmtId="169" fontId="19" fillId="5" borderId="12" xfId="2" applyNumberFormat="1" applyFont="1" applyFill="1" applyBorder="1" applyAlignment="1" applyProtection="1">
      <alignment horizontal="center" vertical="center" wrapText="1"/>
      <protection locked="0"/>
    </xf>
    <xf numFmtId="49" fontId="0" fillId="8" borderId="12" xfId="0" applyNumberFormat="1" applyFill="1" applyBorder="1" applyAlignment="1">
      <alignment vertical="center" wrapText="1"/>
    </xf>
    <xf numFmtId="166" fontId="19" fillId="5" borderId="12" xfId="0" applyNumberFormat="1" applyFont="1" applyFill="1" applyBorder="1" applyAlignment="1" applyProtection="1">
      <alignment wrapText="1"/>
      <protection locked="0"/>
    </xf>
    <xf numFmtId="1" fontId="19" fillId="5" borderId="12" xfId="0" applyNumberFormat="1" applyFont="1" applyFill="1" applyBorder="1" applyAlignment="1" applyProtection="1">
      <alignment horizontal="center" vertical="center" wrapText="1"/>
      <protection locked="0"/>
    </xf>
    <xf numFmtId="49" fontId="1" fillId="5" borderId="24" xfId="0" applyNumberFormat="1" applyFont="1"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protection locked="0"/>
    </xf>
    <xf numFmtId="49" fontId="19" fillId="9" borderId="12" xfId="0" applyNumberFormat="1" applyFont="1" applyFill="1" applyBorder="1" applyAlignment="1" applyProtection="1">
      <alignment vertical="center" wrapText="1"/>
    </xf>
    <xf numFmtId="0" fontId="19" fillId="9" borderId="12" xfId="0" applyFont="1" applyFill="1" applyBorder="1" applyAlignment="1" applyProtection="1">
      <alignment vertical="center" wrapText="1"/>
    </xf>
    <xf numFmtId="169" fontId="11" fillId="5" borderId="12" xfId="2" applyNumberFormat="1"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xf>
    <xf numFmtId="0" fontId="0" fillId="7" borderId="12" xfId="0" applyFill="1" applyBorder="1" applyAlignment="1" applyProtection="1">
      <alignment vertical="center" wrapText="1"/>
    </xf>
    <xf numFmtId="169" fontId="11" fillId="6" borderId="12" xfId="2" applyNumberFormat="1" applyFont="1" applyFill="1" applyBorder="1" applyAlignment="1">
      <alignment horizontal="center" vertical="center" wrapText="1"/>
    </xf>
    <xf numFmtId="49" fontId="19" fillId="8" borderId="12" xfId="0" applyNumberFormat="1" applyFont="1" applyFill="1" applyBorder="1" applyAlignment="1" applyProtection="1">
      <alignment vertical="center" wrapText="1"/>
    </xf>
    <xf numFmtId="49" fontId="0" fillId="8" borderId="12" xfId="0" applyNumberFormat="1" applyFill="1" applyBorder="1" applyAlignment="1" applyProtection="1">
      <alignment vertical="center" wrapText="1"/>
    </xf>
    <xf numFmtId="49" fontId="1" fillId="0" borderId="15" xfId="0" applyNumberFormat="1" applyFont="1" applyBorder="1" applyAlignment="1" applyProtection="1">
      <alignment horizontal="center" vertical="center" wrapText="1"/>
    </xf>
    <xf numFmtId="49" fontId="0" fillId="0" borderId="12" xfId="0" applyNumberFormat="1" applyBorder="1" applyAlignment="1" applyProtection="1">
      <alignment horizontal="center" vertical="center" wrapText="1"/>
    </xf>
    <xf numFmtId="49" fontId="0" fillId="0" borderId="15" xfId="0" applyNumberFormat="1" applyBorder="1" applyAlignment="1" applyProtection="1">
      <alignment horizontal="center" vertical="center" wrapText="1"/>
    </xf>
    <xf numFmtId="49" fontId="0" fillId="0" borderId="27" xfId="0" applyNumberFormat="1" applyBorder="1" applyAlignment="1" applyProtection="1">
      <alignment horizontal="center" vertical="center" wrapText="1"/>
    </xf>
    <xf numFmtId="49" fontId="0" fillId="0" borderId="16" xfId="0" applyNumberFormat="1" applyBorder="1" applyAlignment="1" applyProtection="1">
      <alignment horizontal="center" vertical="center" wrapText="1"/>
    </xf>
    <xf numFmtId="49" fontId="11" fillId="7" borderId="21" xfId="0" applyNumberFormat="1" applyFont="1" applyFill="1" applyBorder="1" applyAlignment="1" applyProtection="1">
      <alignment horizontal="center" vertical="center" wrapText="1"/>
    </xf>
    <xf numFmtId="49" fontId="11" fillId="7" borderId="5" xfId="0" applyNumberFormat="1" applyFont="1" applyFill="1" applyBorder="1" applyAlignment="1" applyProtection="1">
      <alignment horizontal="center" vertical="center" wrapText="1"/>
    </xf>
    <xf numFmtId="49" fontId="11" fillId="7" borderId="15" xfId="0" applyNumberFormat="1" applyFont="1" applyFill="1" applyBorder="1" applyAlignment="1" applyProtection="1">
      <alignment horizontal="center" vertical="center" wrapText="1"/>
    </xf>
    <xf numFmtId="1" fontId="4" fillId="6" borderId="12" xfId="0" applyNumberFormat="1" applyFont="1" applyFill="1" applyBorder="1" applyAlignment="1">
      <alignment horizontal="center" vertical="center" wrapText="1"/>
    </xf>
    <xf numFmtId="49" fontId="19" fillId="6" borderId="8" xfId="0" applyNumberFormat="1" applyFont="1" applyFill="1" applyBorder="1" applyAlignment="1">
      <alignment horizontal="center" vertical="center" wrapText="1"/>
    </xf>
    <xf numFmtId="0" fontId="0" fillId="6" borderId="8" xfId="0" applyFill="1" applyBorder="1" applyAlignment="1">
      <alignment horizontal="center" vertical="center" wrapText="1"/>
    </xf>
    <xf numFmtId="3" fontId="19" fillId="6" borderId="8" xfId="0" applyNumberFormat="1" applyFont="1"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8" xfId="0" applyNumberFormat="1" applyFill="1" applyBorder="1" applyAlignment="1">
      <alignment horizontal="center" vertical="center"/>
    </xf>
    <xf numFmtId="166" fontId="1" fillId="6" borderId="8"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1" fontId="0" fillId="6" borderId="8" xfId="0" applyNumberFormat="1" applyFill="1" applyBorder="1" applyAlignment="1">
      <alignment horizontal="center" vertical="center" wrapText="1"/>
    </xf>
    <xf numFmtId="169" fontId="9" fillId="5" borderId="21" xfId="2" applyNumberFormat="1" applyFont="1" applyFill="1" applyBorder="1" applyAlignment="1" applyProtection="1">
      <alignment horizontal="center" vertical="center" wrapText="1"/>
      <protection locked="0"/>
    </xf>
    <xf numFmtId="0" fontId="0" fillId="0" borderId="15" xfId="0" applyBorder="1" applyAlignment="1" applyProtection="1">
      <alignment vertical="center" wrapText="1"/>
      <protection locked="0"/>
    </xf>
    <xf numFmtId="49" fontId="19" fillId="11" borderId="8" xfId="0" applyNumberFormat="1" applyFont="1" applyFill="1" applyBorder="1" applyAlignment="1" applyProtection="1">
      <alignment horizontal="center" vertical="center" wrapText="1"/>
      <protection locked="0"/>
    </xf>
    <xf numFmtId="0" fontId="19" fillId="11" borderId="8" xfId="0" applyFont="1" applyFill="1" applyBorder="1" applyAlignment="1" applyProtection="1">
      <alignment horizontal="center" vertical="center" wrapText="1"/>
      <protection locked="0"/>
    </xf>
    <xf numFmtId="0" fontId="0" fillId="11" borderId="8" xfId="0" applyFill="1" applyBorder="1" applyAlignment="1" applyProtection="1">
      <alignment horizontal="center" vertical="center" wrapText="1"/>
      <protection locked="0"/>
    </xf>
    <xf numFmtId="166" fontId="19" fillId="11" borderId="8" xfId="0" applyNumberFormat="1" applyFont="1" applyFill="1" applyBorder="1" applyAlignment="1" applyProtection="1">
      <alignment horizontal="center" vertical="center" wrapText="1"/>
      <protection locked="0"/>
    </xf>
    <xf numFmtId="1" fontId="6" fillId="11" borderId="8" xfId="0" applyNumberFormat="1" applyFont="1" applyFill="1" applyBorder="1" applyAlignment="1" applyProtection="1">
      <alignment horizontal="center" vertical="center" wrapText="1"/>
      <protection locked="0"/>
    </xf>
    <xf numFmtId="49" fontId="33" fillId="6" borderId="26" xfId="0" applyNumberFormat="1" applyFont="1" applyFill="1" applyBorder="1" applyAlignment="1">
      <alignment horizontal="center" vertical="center" wrapText="1"/>
    </xf>
    <xf numFmtId="49" fontId="0" fillId="0" borderId="26" xfId="0" applyNumberFormat="1" applyBorder="1" applyAlignment="1">
      <alignment horizontal="center" vertical="center" wrapText="1"/>
    </xf>
    <xf numFmtId="1" fontId="6" fillId="0" borderId="12" xfId="0" applyNumberFormat="1" applyFont="1" applyBorder="1" applyAlignment="1">
      <alignment horizontal="center" vertical="center" wrapText="1"/>
    </xf>
    <xf numFmtId="0" fontId="6" fillId="0" borderId="12" xfId="0" applyFont="1" applyBorder="1" applyAlignment="1">
      <alignment wrapText="1"/>
    </xf>
    <xf numFmtId="1" fontId="8" fillId="0" borderId="21"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49" fontId="1" fillId="0" borderId="12" xfId="0" applyNumberFormat="1" applyFont="1" applyBorder="1" applyAlignment="1">
      <alignment horizontal="center" vertical="center" wrapText="1"/>
    </xf>
    <xf numFmtId="0" fontId="0" fillId="0" borderId="12" xfId="0" applyBorder="1" applyAlignment="1">
      <alignment wrapText="1"/>
    </xf>
    <xf numFmtId="169" fontId="9" fillId="6" borderId="21" xfId="2" applyNumberFormat="1" applyFont="1" applyFill="1" applyBorder="1" applyAlignment="1">
      <alignment horizontal="center" vertical="center" wrapText="1"/>
    </xf>
    <xf numFmtId="0" fontId="0" fillId="0" borderId="15" xfId="0" applyBorder="1" applyAlignment="1">
      <alignment vertical="center" wrapText="1"/>
    </xf>
    <xf numFmtId="49" fontId="19" fillId="0" borderId="21" xfId="2"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2" fontId="8" fillId="0" borderId="21" xfId="2" applyNumberFormat="1" applyFont="1" applyBorder="1" applyAlignment="1">
      <alignment horizontal="center" vertical="center" wrapText="1"/>
    </xf>
    <xf numFmtId="2" fontId="0" fillId="0" borderId="5" xfId="0" applyNumberFormat="1" applyBorder="1" applyAlignment="1">
      <alignment horizontal="center" vertical="center" wrapText="1"/>
    </xf>
    <xf numFmtId="2" fontId="0" fillId="0" borderId="15" xfId="0" applyNumberFormat="1" applyBorder="1" applyAlignment="1">
      <alignment horizontal="center" vertical="center" wrapText="1"/>
    </xf>
    <xf numFmtId="0" fontId="44" fillId="6" borderId="0" xfId="0" applyFont="1" applyFill="1" applyBorder="1" applyAlignment="1" applyProtection="1">
      <alignment horizontal="center" vertical="center" wrapText="1"/>
    </xf>
    <xf numFmtId="49" fontId="6" fillId="0" borderId="12"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0" fontId="0" fillId="0" borderId="12" xfId="0" applyBorder="1" applyAlignment="1">
      <alignment horizontal="center" vertical="center" wrapText="1"/>
    </xf>
    <xf numFmtId="49" fontId="19" fillId="5" borderId="8" xfId="0" applyNumberFormat="1" applyFont="1" applyFill="1" applyBorder="1" applyAlignment="1" applyProtection="1">
      <alignment horizontal="center" vertical="center" wrapText="1"/>
      <protection locked="0"/>
    </xf>
    <xf numFmtId="1" fontId="19" fillId="5" borderId="8"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49" fontId="30" fillId="5" borderId="8" xfId="3" applyNumberFormat="1" applyFont="1" applyFill="1" applyBorder="1" applyAlignment="1" applyProtection="1">
      <alignment horizontal="center" vertical="center" wrapText="1"/>
      <protection locked="0"/>
    </xf>
    <xf numFmtId="49" fontId="1" fillId="5" borderId="8" xfId="0" applyNumberFormat="1"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3" fontId="43" fillId="6" borderId="0" xfId="0" applyNumberFormat="1" applyFont="1" applyFill="1" applyBorder="1" applyAlignment="1" applyProtection="1">
      <alignment horizontal="center"/>
    </xf>
    <xf numFmtId="0" fontId="19" fillId="0" borderId="8" xfId="0" applyFont="1" applyBorder="1" applyAlignment="1" applyProtection="1">
      <alignment horizontal="center" vertical="center" wrapText="1"/>
      <protection locked="0"/>
    </xf>
    <xf numFmtId="169" fontId="19" fillId="5" borderId="12" xfId="2" applyNumberFormat="1" applyFont="1" applyFill="1" applyBorder="1" applyAlignment="1" applyProtection="1">
      <alignment vertical="center" wrapText="1"/>
      <protection locked="0"/>
    </xf>
    <xf numFmtId="0" fontId="0" fillId="0" borderId="12" xfId="0" applyBorder="1" applyAlignment="1" applyProtection="1">
      <alignment wrapText="1"/>
      <protection locked="0"/>
    </xf>
    <xf numFmtId="49" fontId="1" fillId="0" borderId="12" xfId="0" applyNumberFormat="1" applyFont="1" applyBorder="1" applyAlignment="1">
      <alignment vertical="center" wrapText="1"/>
    </xf>
    <xf numFmtId="169" fontId="19" fillId="0" borderId="12" xfId="2" applyNumberFormat="1" applyFont="1" applyBorder="1" applyAlignment="1">
      <alignment vertical="center" wrapText="1"/>
    </xf>
    <xf numFmtId="49" fontId="0" fillId="0" borderId="12" xfId="0" applyNumberFormat="1" applyBorder="1" applyAlignment="1">
      <alignment vertical="center" wrapText="1"/>
    </xf>
    <xf numFmtId="1" fontId="1" fillId="5" borderId="12" xfId="0" applyNumberFormat="1" applyFont="1" applyFill="1" applyBorder="1" applyAlignment="1" applyProtection="1">
      <alignment horizontal="center" vertical="center" wrapText="1"/>
      <protection locked="0"/>
    </xf>
    <xf numFmtId="169" fontId="0" fillId="6" borderId="12" xfId="2" applyNumberFormat="1" applyFont="1" applyFill="1" applyBorder="1" applyAlignment="1">
      <alignment vertical="center" wrapText="1"/>
    </xf>
    <xf numFmtId="169" fontId="19" fillId="5" borderId="29" xfId="2" applyNumberFormat="1" applyFont="1" applyFill="1" applyBorder="1" applyAlignment="1" applyProtection="1">
      <alignment vertical="center" wrapText="1"/>
      <protection locked="0"/>
    </xf>
    <xf numFmtId="169" fontId="19" fillId="5" borderId="8" xfId="2" applyNumberFormat="1" applyFont="1" applyFill="1" applyBorder="1" applyAlignment="1" applyProtection="1">
      <alignment vertical="center" wrapText="1"/>
      <protection locked="0"/>
    </xf>
    <xf numFmtId="169" fontId="19" fillId="5" borderId="16" xfId="2" applyNumberFormat="1" applyFont="1" applyFill="1" applyBorder="1" applyAlignment="1" applyProtection="1">
      <alignment vertical="center" wrapText="1"/>
      <protection locked="0"/>
    </xf>
    <xf numFmtId="49" fontId="3" fillId="0" borderId="24" xfId="0" applyNumberFormat="1"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49" fontId="1" fillId="0" borderId="24"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0" fontId="2" fillId="0" borderId="2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49" fontId="1" fillId="0" borderId="18" xfId="0" applyNumberFormat="1" applyFont="1" applyBorder="1" applyAlignment="1">
      <alignment vertical="center" wrapText="1"/>
    </xf>
    <xf numFmtId="169" fontId="6" fillId="0" borderId="18" xfId="2" applyNumberFormat="1" applyFont="1" applyBorder="1" applyAlignment="1">
      <alignment vertical="center" wrapText="1"/>
    </xf>
    <xf numFmtId="169" fontId="1" fillId="5" borderId="12" xfId="2" applyNumberFormat="1" applyFont="1" applyFill="1" applyBorder="1" applyAlignment="1" applyProtection="1">
      <alignment vertical="center" wrapText="1"/>
      <protection locked="0"/>
    </xf>
    <xf numFmtId="0" fontId="0" fillId="5" borderId="21"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1" fontId="0" fillId="5" borderId="21" xfId="0" applyNumberFormat="1" applyFill="1" applyBorder="1" applyAlignment="1" applyProtection="1">
      <alignment horizontal="center" vertical="center" wrapText="1"/>
      <protection locked="0"/>
    </xf>
    <xf numFmtId="1" fontId="0" fillId="5" borderId="5" xfId="0" applyNumberFormat="1" applyFill="1" applyBorder="1" applyAlignment="1" applyProtection="1">
      <alignment horizontal="center" vertical="center" wrapText="1"/>
      <protection locked="0"/>
    </xf>
    <xf numFmtId="1" fontId="0" fillId="5" borderId="15" xfId="0" applyNumberFormat="1" applyFill="1" applyBorder="1" applyAlignment="1" applyProtection="1">
      <alignment horizontal="center" vertical="center" wrapText="1"/>
      <protection locked="0"/>
    </xf>
    <xf numFmtId="3" fontId="1" fillId="5" borderId="21"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49" fontId="14" fillId="7" borderId="12" xfId="0" applyNumberFormat="1" applyFont="1" applyFill="1" applyBorder="1" applyAlignment="1">
      <alignment horizontal="center" vertical="center" wrapText="1"/>
    </xf>
    <xf numFmtId="49" fontId="0" fillId="5" borderId="8" xfId="0" applyNumberFormat="1" applyFill="1" applyBorder="1" applyAlignment="1" applyProtection="1">
      <alignment horizontal="center" vertical="center" wrapText="1"/>
      <protection locked="0"/>
    </xf>
    <xf numFmtId="49" fontId="6" fillId="7" borderId="12" xfId="0" applyNumberFormat="1" applyFont="1" applyFill="1" applyBorder="1" applyAlignment="1">
      <alignment horizontal="center" vertical="center" wrapText="1"/>
    </xf>
    <xf numFmtId="49" fontId="2" fillId="7" borderId="21"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49" fontId="14" fillId="7" borderId="21"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5" xfId="0" applyBorder="1" applyAlignment="1">
      <alignment wrapText="1"/>
    </xf>
    <xf numFmtId="15" fontId="0" fillId="5" borderId="12" xfId="0" applyNumberFormat="1" applyFill="1" applyBorder="1" applyAlignment="1" applyProtection="1">
      <alignment horizontal="center" vertical="center" wrapText="1"/>
      <protection locked="0"/>
    </xf>
    <xf numFmtId="49" fontId="0" fillId="0" borderId="0" xfId="0" applyNumberFormat="1" applyAlignment="1">
      <alignment horizontal="center" vertical="center" wrapText="1"/>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7" borderId="5" xfId="0" applyNumberFormat="1" applyFont="1" applyFill="1" applyBorder="1" applyAlignment="1" applyProtection="1">
      <alignment horizontal="center" vertical="center" wrapText="1"/>
    </xf>
    <xf numFmtId="0" fontId="33" fillId="7" borderId="12" xfId="0" applyFont="1" applyFill="1" applyBorder="1" applyAlignment="1" applyProtection="1">
      <alignment horizontal="center" vertical="center" wrapText="1"/>
    </xf>
    <xf numFmtId="0" fontId="33" fillId="7" borderId="21" xfId="0" applyFont="1" applyFill="1" applyBorder="1" applyAlignment="1" applyProtection="1">
      <alignment horizontal="center" vertical="center" wrapText="1"/>
    </xf>
    <xf numFmtId="1" fontId="4" fillId="0" borderId="1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49" fontId="14" fillId="7" borderId="25" xfId="0" applyNumberFormat="1"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6" xfId="0"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0" fontId="0" fillId="7" borderId="12" xfId="0" applyFill="1" applyBorder="1" applyAlignment="1">
      <alignment horizontal="center" vertical="center" wrapText="1"/>
    </xf>
    <xf numFmtId="49" fontId="1" fillId="6" borderId="0" xfId="0" applyNumberFormat="1" applyFont="1" applyFill="1" applyBorder="1" applyAlignment="1" applyProtection="1">
      <alignment wrapText="1"/>
    </xf>
    <xf numFmtId="0" fontId="0" fillId="0" borderId="0" xfId="0" applyBorder="1" applyAlignment="1" applyProtection="1">
      <alignment wrapText="1"/>
    </xf>
    <xf numFmtId="49" fontId="1" fillId="6" borderId="0" xfId="0" applyNumberFormat="1" applyFont="1" applyFill="1" applyBorder="1" applyAlignment="1" applyProtection="1">
      <alignment horizontal="center" wrapText="1"/>
    </xf>
    <xf numFmtId="0" fontId="0" fillId="0" borderId="0" xfId="0" applyBorder="1" applyAlignment="1" applyProtection="1">
      <alignment horizontal="center" wrapText="1"/>
    </xf>
    <xf numFmtId="3" fontId="0" fillId="10" borderId="8" xfId="0" applyNumberFormat="1" applyFill="1" applyBorder="1" applyAlignment="1" applyProtection="1">
      <alignment horizontal="center" vertical="center" wrapText="1"/>
      <protection locked="0"/>
    </xf>
    <xf numFmtId="0" fontId="0" fillId="0" borderId="0" xfId="0" applyAlignment="1">
      <alignment horizontal="center" wrapText="1"/>
    </xf>
    <xf numFmtId="49" fontId="1" fillId="0" borderId="0" xfId="0" applyNumberFormat="1" applyFont="1" applyAlignment="1">
      <alignment horizontal="right" wrapText="1"/>
    </xf>
    <xf numFmtId="49" fontId="0" fillId="0" borderId="0" xfId="0" applyNumberFormat="1" applyAlignment="1">
      <alignment horizontal="right" wrapText="1"/>
    </xf>
    <xf numFmtId="166" fontId="0" fillId="0" borderId="8" xfId="0" applyNumberFormat="1" applyBorder="1" applyAlignment="1">
      <alignment horizontal="center" vertical="center" wrapText="1"/>
    </xf>
    <xf numFmtId="3" fontId="0" fillId="0" borderId="8" xfId="0" applyNumberFormat="1" applyBorder="1" applyAlignment="1">
      <alignment horizontal="center" vertical="center" wrapText="1"/>
    </xf>
    <xf numFmtId="49" fontId="0" fillId="0" borderId="0" xfId="0" applyNumberFormat="1" applyAlignment="1">
      <alignment wrapText="1"/>
    </xf>
    <xf numFmtId="49" fontId="7" fillId="0" borderId="0" xfId="0" applyNumberFormat="1" applyFont="1" applyAlignment="1">
      <alignment horizontal="center" wrapText="1"/>
    </xf>
    <xf numFmtId="49" fontId="18" fillId="0" borderId="0" xfId="0" applyNumberFormat="1" applyFont="1" applyAlignment="1">
      <alignment horizontal="center" wrapText="1"/>
    </xf>
    <xf numFmtId="49" fontId="12" fillId="0" borderId="0" xfId="0" applyNumberFormat="1" applyFont="1" applyAlignment="1">
      <alignment horizontal="center" wrapText="1"/>
    </xf>
    <xf numFmtId="49" fontId="0" fillId="0" borderId="8" xfId="0" applyNumberFormat="1" applyBorder="1" applyAlignment="1">
      <alignment horizontal="center" vertical="center" wrapText="1"/>
    </xf>
    <xf numFmtId="0" fontId="0" fillId="0" borderId="0" xfId="0" applyAlignment="1">
      <alignment horizontal="right" vertical="justify" wrapText="1"/>
    </xf>
    <xf numFmtId="0" fontId="0" fillId="0" borderId="8" xfId="0" applyBorder="1" applyAlignment="1">
      <alignment wrapText="1"/>
    </xf>
    <xf numFmtId="0" fontId="1" fillId="0" borderId="0" xfId="0" applyFont="1" applyAlignment="1">
      <alignment wrapText="1"/>
    </xf>
    <xf numFmtId="0" fontId="0" fillId="0" borderId="0" xfId="0" applyAlignment="1">
      <alignment wrapText="1"/>
    </xf>
    <xf numFmtId="49" fontId="1" fillId="3" borderId="34" xfId="0" applyNumberFormat="1" applyFont="1" applyFill="1" applyBorder="1" applyAlignment="1" applyProtection="1">
      <alignment wrapText="1"/>
      <protection locked="0"/>
    </xf>
    <xf numFmtId="49" fontId="0" fillId="3" borderId="34" xfId="0" applyNumberFormat="1" applyFill="1" applyBorder="1" applyAlignment="1" applyProtection="1">
      <alignment wrapText="1"/>
      <protection locked="0"/>
    </xf>
    <xf numFmtId="49" fontId="1" fillId="3" borderId="33" xfId="0" applyNumberFormat="1" applyFont="1" applyFill="1" applyBorder="1" applyAlignment="1" applyProtection="1">
      <alignment wrapText="1"/>
      <protection locked="0"/>
    </xf>
    <xf numFmtId="49" fontId="0" fillId="3" borderId="33" xfId="0" applyNumberFormat="1" applyFill="1" applyBorder="1" applyAlignment="1" applyProtection="1">
      <alignment wrapText="1"/>
      <protection locked="0"/>
    </xf>
    <xf numFmtId="0" fontId="0" fillId="10" borderId="8" xfId="0" applyFill="1" applyBorder="1" applyAlignment="1" applyProtection="1">
      <alignment horizontal="center" vertical="center"/>
      <protection locked="0"/>
    </xf>
    <xf numFmtId="0" fontId="4" fillId="7" borderId="21" xfId="0" applyFont="1" applyFill="1" applyBorder="1" applyAlignment="1" applyProtection="1">
      <alignment horizontal="center"/>
    </xf>
    <xf numFmtId="0" fontId="4" fillId="7" borderId="5" xfId="0" applyFont="1" applyFill="1" applyBorder="1" applyAlignment="1">
      <alignment horizontal="center"/>
    </xf>
    <xf numFmtId="0" fontId="1" fillId="0" borderId="0" xfId="0" applyFont="1" applyBorder="1" applyAlignment="1" applyProtection="1">
      <alignment wrapText="1"/>
    </xf>
    <xf numFmtId="0" fontId="52" fillId="10" borderId="8" xfId="0" applyFont="1" applyFill="1" applyBorder="1" applyAlignment="1" applyProtection="1">
      <alignment horizontal="center" wrapText="1"/>
      <protection locked="0"/>
    </xf>
    <xf numFmtId="49" fontId="1" fillId="6" borderId="0" xfId="0" applyNumberFormat="1" applyFont="1" applyFill="1" applyBorder="1" applyAlignment="1" applyProtection="1">
      <alignment horizontal="right" wrapText="1"/>
    </xf>
    <xf numFmtId="0" fontId="0" fillId="0" borderId="0" xfId="0" applyBorder="1" applyAlignment="1" applyProtection="1">
      <alignment horizontal="right" wrapText="1"/>
    </xf>
    <xf numFmtId="49" fontId="1" fillId="10" borderId="8" xfId="0" applyNumberFormat="1" applyFont="1"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4" fillId="7" borderId="25" xfId="0" applyNumberFormat="1" applyFont="1" applyFill="1" applyBorder="1" applyAlignment="1" applyProtection="1">
      <alignment horizontal="center" wrapText="1"/>
    </xf>
    <xf numFmtId="49" fontId="4" fillId="7" borderId="26" xfId="0" applyNumberFormat="1" applyFont="1" applyFill="1" applyBorder="1" applyAlignment="1" applyProtection="1">
      <alignment horizontal="center" wrapText="1"/>
    </xf>
    <xf numFmtId="49" fontId="4" fillId="7" borderId="27" xfId="0" applyNumberFormat="1" applyFont="1" applyFill="1" applyBorder="1" applyAlignment="1" applyProtection="1">
      <alignment horizontal="center" wrapText="1"/>
    </xf>
    <xf numFmtId="49" fontId="1" fillId="0" borderId="28" xfId="0" applyNumberFormat="1" applyFont="1" applyBorder="1" applyAlignment="1" applyProtection="1">
      <alignment horizontal="center" wrapText="1"/>
    </xf>
    <xf numFmtId="49" fontId="1" fillId="0" borderId="0" xfId="0" applyNumberFormat="1" applyFont="1" applyBorder="1" applyAlignment="1">
      <alignment horizontal="center" wrapText="1"/>
    </xf>
    <xf numFmtId="49" fontId="1" fillId="0" borderId="17" xfId="0" applyNumberFormat="1" applyFont="1" applyBorder="1" applyAlignment="1">
      <alignment horizontal="center" wrapText="1"/>
    </xf>
    <xf numFmtId="0" fontId="1" fillId="0" borderId="29" xfId="0" applyFont="1" applyBorder="1" applyAlignment="1">
      <alignment horizontal="center" wrapText="1"/>
    </xf>
    <xf numFmtId="0" fontId="1" fillId="0" borderId="8" xfId="0" applyFont="1" applyBorder="1" applyAlignment="1">
      <alignment horizontal="center" wrapText="1"/>
    </xf>
    <xf numFmtId="0" fontId="1" fillId="0" borderId="16" xfId="0" applyFont="1" applyBorder="1" applyAlignment="1">
      <alignment horizontal="center" wrapText="1"/>
    </xf>
    <xf numFmtId="49" fontId="2" fillId="6" borderId="25" xfId="0" applyNumberFormat="1" applyFont="1" applyFill="1" applyBorder="1" applyAlignment="1" applyProtection="1">
      <alignment horizontal="justify" vertical="justify" wrapText="1"/>
    </xf>
    <xf numFmtId="0" fontId="2" fillId="0" borderId="26" xfId="0" applyFont="1" applyBorder="1" applyAlignment="1">
      <alignment horizontal="justify" vertical="justify" wrapText="1"/>
    </xf>
    <xf numFmtId="0" fontId="2" fillId="0" borderId="27" xfId="0" applyFont="1" applyBorder="1" applyAlignment="1">
      <alignment horizontal="justify" vertical="justify" wrapText="1"/>
    </xf>
    <xf numFmtId="0" fontId="2" fillId="0" borderId="28" xfId="0" applyFont="1" applyBorder="1" applyAlignment="1">
      <alignment horizontal="justify" vertical="justify" wrapText="1"/>
    </xf>
    <xf numFmtId="0" fontId="2" fillId="0" borderId="0" xfId="0" applyFont="1" applyBorder="1" applyAlignment="1">
      <alignment horizontal="justify" vertical="justify" wrapText="1"/>
    </xf>
    <xf numFmtId="0" fontId="2" fillId="0" borderId="17" xfId="0" applyFont="1" applyBorder="1" applyAlignment="1">
      <alignment horizontal="justify" vertical="justify" wrapText="1"/>
    </xf>
    <xf numFmtId="0" fontId="2" fillId="0" borderId="29" xfId="0" applyFont="1" applyBorder="1" applyAlignment="1">
      <alignment horizontal="justify" vertical="justify" wrapText="1"/>
    </xf>
    <xf numFmtId="0" fontId="2" fillId="0" borderId="8" xfId="0" applyFont="1" applyBorder="1" applyAlignment="1">
      <alignment horizontal="justify" vertical="justify" wrapText="1"/>
    </xf>
    <xf numFmtId="0" fontId="2" fillId="0" borderId="16" xfId="0" applyFont="1" applyBorder="1" applyAlignment="1">
      <alignment horizontal="justify" vertical="justify" wrapText="1"/>
    </xf>
    <xf numFmtId="49" fontId="0" fillId="0" borderId="0" xfId="0" applyNumberFormat="1" applyBorder="1" applyAlignment="1">
      <alignment horizontal="center" wrapText="1"/>
    </xf>
    <xf numFmtId="49" fontId="0" fillId="0" borderId="0" xfId="0" applyNumberFormat="1" applyBorder="1" applyAlignment="1">
      <alignment wrapText="1"/>
    </xf>
    <xf numFmtId="49" fontId="4" fillId="0" borderId="0" xfId="0" applyNumberFormat="1" applyFont="1" applyBorder="1" applyAlignment="1" applyProtection="1">
      <alignment horizontal="right" wrapText="1"/>
    </xf>
    <xf numFmtId="3"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49" fontId="4" fillId="0" borderId="0" xfId="0" applyNumberFormat="1" applyFont="1" applyAlignment="1" applyProtection="1">
      <alignment horizontal="right" wrapText="1"/>
    </xf>
    <xf numFmtId="3" fontId="0" fillId="0" borderId="0" xfId="0" applyNumberFormat="1" applyAlignment="1" applyProtection="1">
      <alignment wrapText="1"/>
    </xf>
    <xf numFmtId="0" fontId="0" fillId="0" borderId="0" xfId="0" applyAlignment="1" applyProtection="1">
      <alignment wrapText="1"/>
    </xf>
    <xf numFmtId="49" fontId="1" fillId="0" borderId="0" xfId="0" applyNumberFormat="1" applyFont="1" applyAlignment="1" applyProtection="1">
      <alignment horizontal="justify" wrapText="1"/>
    </xf>
    <xf numFmtId="49" fontId="0" fillId="0" borderId="0" xfId="0" applyNumberFormat="1" applyAlignment="1" applyProtection="1">
      <alignment horizontal="justify" wrapText="1"/>
    </xf>
    <xf numFmtId="49" fontId="1" fillId="0" borderId="0" xfId="0" applyNumberFormat="1" applyFont="1" applyAlignment="1" applyProtection="1">
      <alignment wrapText="1"/>
    </xf>
    <xf numFmtId="49" fontId="0" fillId="0" borderId="0" xfId="0" applyNumberFormat="1" applyAlignment="1" applyProtection="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17" xfId="0" applyBorder="1" applyAlignment="1">
      <alignment wrapText="1"/>
    </xf>
    <xf numFmtId="0" fontId="0" fillId="0" borderId="29" xfId="0" applyBorder="1" applyAlignment="1">
      <alignment wrapText="1"/>
    </xf>
    <xf numFmtId="0" fontId="0" fillId="0" borderId="16" xfId="0" applyBorder="1" applyAlignment="1">
      <alignment wrapText="1"/>
    </xf>
    <xf numFmtId="49" fontId="0" fillId="0" borderId="25" xfId="0" applyNumberFormat="1" applyBorder="1" applyAlignment="1">
      <alignment wrapText="1"/>
    </xf>
    <xf numFmtId="49" fontId="0" fillId="0" borderId="26" xfId="0" applyNumberFormat="1" applyBorder="1" applyAlignment="1">
      <alignment wrapText="1"/>
    </xf>
    <xf numFmtId="49" fontId="0" fillId="0" borderId="27" xfId="0" applyNumberFormat="1" applyBorder="1" applyAlignment="1">
      <alignment wrapText="1"/>
    </xf>
    <xf numFmtId="49" fontId="0" fillId="0" borderId="28" xfId="0" applyNumberFormat="1" applyBorder="1" applyAlignment="1">
      <alignment wrapText="1"/>
    </xf>
    <xf numFmtId="49" fontId="0" fillId="0" borderId="17" xfId="0" applyNumberFormat="1" applyBorder="1" applyAlignment="1">
      <alignment wrapText="1"/>
    </xf>
    <xf numFmtId="49" fontId="0" fillId="0" borderId="29" xfId="0" applyNumberFormat="1" applyBorder="1" applyAlignment="1">
      <alignment wrapText="1"/>
    </xf>
    <xf numFmtId="49" fontId="0" fillId="0" borderId="8" xfId="0" applyNumberFormat="1" applyBorder="1" applyAlignment="1">
      <alignment wrapText="1"/>
    </xf>
    <xf numFmtId="49" fontId="0" fillId="0" borderId="16" xfId="0" applyNumberFormat="1" applyBorder="1" applyAlignment="1">
      <alignment wrapText="1"/>
    </xf>
    <xf numFmtId="0" fontId="14" fillId="0" borderId="0" xfId="0" applyFont="1" applyAlignment="1">
      <alignment horizontal="justify" wrapText="1"/>
    </xf>
    <xf numFmtId="0" fontId="14" fillId="0" borderId="0" xfId="0" applyFont="1" applyAlignment="1">
      <alignment wrapText="1"/>
    </xf>
    <xf numFmtId="0" fontId="13" fillId="0" borderId="0" xfId="0" applyFont="1" applyAlignment="1">
      <alignment horizontal="justify" wrapText="1"/>
    </xf>
    <xf numFmtId="169" fontId="14" fillId="0" borderId="22" xfId="2" applyNumberFormat="1" applyFont="1" applyBorder="1" applyAlignment="1">
      <alignment horizontal="center" vertical="center" wrapText="1"/>
    </xf>
    <xf numFmtId="0" fontId="14" fillId="0" borderId="0" xfId="0" applyFont="1" applyBorder="1" applyAlignment="1">
      <alignment wrapText="1"/>
    </xf>
    <xf numFmtId="0" fontId="20" fillId="0" borderId="0" xfId="0" applyFont="1" applyAlignment="1">
      <alignment wrapText="1"/>
    </xf>
    <xf numFmtId="0" fontId="1" fillId="6" borderId="12" xfId="0" applyFont="1" applyFill="1" applyBorder="1" applyAlignment="1">
      <alignment horizontal="justify" wrapText="1"/>
    </xf>
    <xf numFmtId="0" fontId="1" fillId="6" borderId="12" xfId="0" applyFont="1" applyFill="1" applyBorder="1" applyAlignment="1">
      <alignment wrapText="1"/>
    </xf>
    <xf numFmtId="0" fontId="7" fillId="0" borderId="0" xfId="0" applyFont="1" applyAlignment="1">
      <alignment horizontal="center" wrapText="1"/>
    </xf>
    <xf numFmtId="0" fontId="18"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1" fillId="0" borderId="12" xfId="0" applyFont="1" applyBorder="1" applyAlignment="1">
      <alignment horizontal="justify" wrapText="1"/>
    </xf>
    <xf numFmtId="0" fontId="1" fillId="0" borderId="12" xfId="0" applyFont="1" applyBorder="1" applyAlignment="1">
      <alignment wrapText="1"/>
    </xf>
    <xf numFmtId="0" fontId="26" fillId="0" borderId="12" xfId="0" applyFont="1" applyBorder="1" applyAlignment="1">
      <alignment horizontal="justify" wrapText="1"/>
    </xf>
    <xf numFmtId="0" fontId="26" fillId="6" borderId="21" xfId="0" applyFont="1" applyFill="1" applyBorder="1" applyAlignment="1">
      <alignment horizontal="justify" vertical="top" wrapText="1"/>
    </xf>
    <xf numFmtId="0" fontId="0" fillId="6" borderId="5" xfId="0" applyFill="1" applyBorder="1" applyAlignment="1">
      <alignment vertical="top" wrapText="1"/>
    </xf>
    <xf numFmtId="0" fontId="0" fillId="6" borderId="15" xfId="0" applyFill="1" applyBorder="1" applyAlignment="1">
      <alignment vertical="top" wrapText="1"/>
    </xf>
    <xf numFmtId="0" fontId="24" fillId="4" borderId="0" xfId="0" applyFont="1" applyFill="1" applyAlignment="1">
      <alignment horizontal="center" wrapText="1"/>
    </xf>
    <xf numFmtId="0" fontId="8" fillId="4" borderId="0" xfId="0" applyFont="1" applyFill="1" applyAlignment="1">
      <alignment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3" fillId="0" borderId="23" xfId="0" applyFont="1" applyBorder="1" applyAlignment="1">
      <alignment horizontal="center" vertical="top" wrapText="1"/>
    </xf>
    <xf numFmtId="0" fontId="3" fillId="0" borderId="31" xfId="0" applyFont="1" applyBorder="1" applyAlignment="1">
      <alignment horizontal="center" vertical="top" wrapText="1"/>
    </xf>
    <xf numFmtId="0" fontId="3" fillId="0" borderId="30" xfId="0" applyFont="1" applyBorder="1" applyAlignment="1">
      <alignment horizontal="center" vertical="top" wrapText="1"/>
    </xf>
    <xf numFmtId="0" fontId="2" fillId="0" borderId="23" xfId="0" applyFont="1" applyBorder="1" applyAlignment="1">
      <alignment horizontal="center" vertical="top" wrapText="1"/>
    </xf>
    <xf numFmtId="0" fontId="2" fillId="0" borderId="31" xfId="0" applyFont="1" applyBorder="1" applyAlignment="1">
      <alignment horizontal="center" vertical="top" wrapText="1"/>
    </xf>
    <xf numFmtId="0" fontId="2" fillId="0" borderId="30" xfId="0" applyFont="1" applyBorder="1" applyAlignment="1">
      <alignment horizontal="center" vertical="top" wrapText="1"/>
    </xf>
    <xf numFmtId="0" fontId="14" fillId="0" borderId="22" xfId="0" applyFont="1" applyBorder="1" applyAlignment="1">
      <alignment horizontal="center" vertical="center"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169" fontId="0" fillId="0" borderId="22" xfId="2" applyNumberFormat="1" applyFont="1" applyBorder="1" applyAlignment="1">
      <alignment horizontal="center" vertical="center" wrapText="1"/>
    </xf>
    <xf numFmtId="3" fontId="14" fillId="0" borderId="22" xfId="0" applyNumberFormat="1" applyFont="1" applyBorder="1" applyAlignment="1">
      <alignment horizontal="center" vertical="center" wrapText="1"/>
    </xf>
    <xf numFmtId="3" fontId="0" fillId="0" borderId="22" xfId="0" applyNumberFormat="1" applyBorder="1" applyAlignment="1">
      <alignment horizontal="center" vertical="center" wrapText="1"/>
    </xf>
    <xf numFmtId="20" fontId="14" fillId="0" borderId="0" xfId="0" applyNumberFormat="1" applyFont="1" applyAlignment="1">
      <alignment horizontal="justify" wrapText="1"/>
    </xf>
    <xf numFmtId="0" fontId="14" fillId="0" borderId="9" xfId="0" applyFont="1" applyBorder="1" applyAlignment="1">
      <alignment wrapText="1"/>
    </xf>
    <xf numFmtId="0" fontId="14" fillId="0" borderId="22" xfId="0" applyFont="1" applyBorder="1" applyAlignment="1">
      <alignment horizontal="center" vertical="top" wrapText="1"/>
    </xf>
    <xf numFmtId="4" fontId="14" fillId="0" borderId="22"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4" xfId="0" applyFont="1" applyBorder="1" applyAlignment="1">
      <alignment horizontal="center" vertical="top" wrapText="1"/>
    </xf>
    <xf numFmtId="0" fontId="13" fillId="0" borderId="7" xfId="0" applyFont="1" applyBorder="1" applyAlignment="1">
      <alignment horizontal="center" vertical="top"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49" fontId="4" fillId="0" borderId="22" xfId="0" applyNumberFormat="1" applyFont="1" applyBorder="1" applyAlignment="1">
      <alignment wrapText="1"/>
    </xf>
    <xf numFmtId="0" fontId="15" fillId="0" borderId="22" xfId="0" applyFont="1" applyBorder="1" applyAlignment="1">
      <alignment horizontal="justify" vertical="top" wrapText="1"/>
    </xf>
    <xf numFmtId="0" fontId="15" fillId="0" borderId="22" xfId="0" applyFont="1" applyBorder="1" applyAlignment="1">
      <alignment wrapText="1"/>
    </xf>
    <xf numFmtId="0" fontId="4" fillId="0" borderId="22" xfId="0" applyFont="1" applyBorder="1" applyAlignment="1">
      <alignment horizontal="center" vertical="top" wrapText="1"/>
    </xf>
    <xf numFmtId="49" fontId="26" fillId="0" borderId="21"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5" xfId="0" applyNumberFormat="1" applyFont="1" applyBorder="1" applyAlignment="1">
      <alignment vertical="center" wrapText="1"/>
    </xf>
    <xf numFmtId="0" fontId="4" fillId="0" borderId="1" xfId="0" applyFont="1" applyBorder="1" applyAlignment="1">
      <alignment horizontal="center" vertical="top" wrapText="1"/>
    </xf>
    <xf numFmtId="0" fontId="15" fillId="0" borderId="14" xfId="0" applyFont="1" applyBorder="1" applyAlignment="1">
      <alignment wrapText="1"/>
    </xf>
    <xf numFmtId="0" fontId="15" fillId="0" borderId="7" xfId="0" applyFont="1" applyBorder="1" applyAlignment="1">
      <alignment wrapText="1"/>
    </xf>
    <xf numFmtId="49" fontId="1" fillId="3" borderId="8" xfId="0" applyNumberFormat="1" applyFont="1" applyFill="1" applyBorder="1" applyAlignment="1" applyProtection="1">
      <alignment horizontal="center" wrapText="1"/>
      <protection locked="0"/>
    </xf>
    <xf numFmtId="0" fontId="4" fillId="10" borderId="21" xfId="0" applyFont="1" applyFill="1" applyBorder="1" applyAlignment="1" applyProtection="1">
      <alignment horizontal="center" vertical="center" wrapText="1"/>
      <protection locked="0"/>
    </xf>
    <xf numFmtId="0" fontId="4" fillId="10" borderId="1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cellXfs>
  <cellStyles count="4">
    <cellStyle name="Hipervínculo" xfId="3" builtinId="8"/>
    <cellStyle name="Millares" xfId="1" builtinId="3"/>
    <cellStyle name="Moneda" xfId="2" builtinId="4"/>
    <cellStyle name="Normal" xfId="0" builtinId="0"/>
  </cellStyles>
  <dxfs count="1">
    <dxf>
      <font>
        <color rgb="FFFF0000"/>
      </font>
    </dxf>
  </dxfs>
  <tableStyles count="0" defaultTableStyle="TableStyleMedium9" defaultPivotStyle="PivotStyleLight16"/>
  <colors>
    <mruColors>
      <color rgb="FFFFFF99"/>
      <color rgb="FFE9FD6F"/>
      <color rgb="FFF0FA72"/>
      <color rgb="FFCCFF99"/>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8738</xdr:colOff>
      <xdr:row>0</xdr:row>
      <xdr:rowOff>34954</xdr:rowOff>
    </xdr:from>
    <xdr:to>
      <xdr:col>7</xdr:col>
      <xdr:colOff>112545</xdr:colOff>
      <xdr:row>5</xdr:row>
      <xdr:rowOff>73054</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38" y="34954"/>
          <a:ext cx="970582" cy="971550"/>
        </a:xfrm>
        <a:prstGeom prst="rect">
          <a:avLst/>
        </a:prstGeom>
        <a:noFill/>
        <a:ln w="9525">
          <a:noFill/>
          <a:miter lim="800000"/>
          <a:headEnd/>
          <a:tailEnd/>
        </a:ln>
        <a:effectLst/>
      </xdr:spPr>
    </xdr:pic>
    <xdr:clientData/>
  </xdr:twoCellAnchor>
  <xdr:twoCellAnchor editAs="oneCell">
    <xdr:from>
      <xdr:col>66</xdr:col>
      <xdr:colOff>88169</xdr:colOff>
      <xdr:row>0</xdr:row>
      <xdr:rowOff>28575</xdr:rowOff>
    </xdr:from>
    <xdr:to>
      <xdr:col>88</xdr:col>
      <xdr:colOff>116745</xdr:colOff>
      <xdr:row>4</xdr:row>
      <xdr:rowOff>71482</xdr:rowOff>
    </xdr:to>
    <xdr:pic>
      <xdr:nvPicPr>
        <xdr:cNvPr id="3" name="125 Imagen" descr="D:\AAAA hoja institucional 2011 al 2018\Logo 2021\LOGO COMFA CAUCA FONDO BLANC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8260619" y="28575"/>
          <a:ext cx="2752725" cy="814432"/>
        </a:xfrm>
        <a:prstGeom prst="rect">
          <a:avLst/>
        </a:prstGeom>
        <a:noFill/>
        <a:ln w="9525">
          <a:noFill/>
          <a:miter lim="800000"/>
          <a:headEnd/>
          <a:tailEnd/>
        </a:ln>
      </xdr:spPr>
    </xdr:pic>
    <xdr:clientData/>
  </xdr:twoCellAnchor>
  <xdr:twoCellAnchor>
    <xdr:from>
      <xdr:col>71</xdr:col>
      <xdr:colOff>0</xdr:colOff>
      <xdr:row>5</xdr:row>
      <xdr:rowOff>0</xdr:rowOff>
    </xdr:from>
    <xdr:to>
      <xdr:col>85</xdr:col>
      <xdr:colOff>95250</xdr:colOff>
      <xdr:row>7</xdr:row>
      <xdr:rowOff>19050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1575" y="933450"/>
          <a:ext cx="1828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43692</xdr:colOff>
      <xdr:row>62</xdr:row>
      <xdr:rowOff>87381</xdr:rowOff>
    </xdr:from>
    <xdr:to>
      <xdr:col>89</xdr:col>
      <xdr:colOff>16603</xdr:colOff>
      <xdr:row>64</xdr:row>
      <xdr:rowOff>87381</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06742" y="14374881"/>
          <a:ext cx="183028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34950</xdr:colOff>
      <xdr:row>119</xdr:row>
      <xdr:rowOff>78657</xdr:rowOff>
    </xdr:from>
    <xdr:to>
      <xdr:col>90</xdr:col>
      <xdr:colOff>7859</xdr:colOff>
      <xdr:row>121</xdr:row>
      <xdr:rowOff>17477</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2748" y="26844781"/>
          <a:ext cx="1808001" cy="305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8739</xdr:colOff>
      <xdr:row>128</xdr:row>
      <xdr:rowOff>174780</xdr:rowOff>
    </xdr:from>
    <xdr:to>
      <xdr:col>1</xdr:col>
      <xdr:colOff>73558</xdr:colOff>
      <xdr:row>129</xdr:row>
      <xdr:rowOff>122349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39" y="34150193"/>
          <a:ext cx="300759" cy="253417"/>
        </a:xfrm>
        <a:prstGeom prst="rect">
          <a:avLst/>
        </a:prstGeom>
      </xdr:spPr>
    </xdr:pic>
    <xdr:clientData/>
  </xdr:twoCellAnchor>
  <xdr:twoCellAnchor editAs="oneCell">
    <xdr:from>
      <xdr:col>0</xdr:col>
      <xdr:colOff>8739</xdr:colOff>
      <xdr:row>57</xdr:row>
      <xdr:rowOff>61173</xdr:rowOff>
    </xdr:from>
    <xdr:to>
      <xdr:col>1</xdr:col>
      <xdr:colOff>73558</xdr:colOff>
      <xdr:row>58</xdr:row>
      <xdr:rowOff>122342</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8739" y="16113856"/>
          <a:ext cx="300759" cy="253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0</xdr:rowOff>
    </xdr:from>
    <xdr:to>
      <xdr:col>7</xdr:col>
      <xdr:colOff>152400</xdr:colOff>
      <xdr:row>2</xdr:row>
      <xdr:rowOff>142875</xdr:rowOff>
    </xdr:to>
    <xdr:pic>
      <xdr:nvPicPr>
        <xdr:cNvPr id="53249" name="Picture 1" descr="COMFACAUCA3d">
          <a:extLst>
            <a:ext uri="{FF2B5EF4-FFF2-40B4-BE49-F238E27FC236}">
              <a16:creationId xmlns:a16="http://schemas.microsoft.com/office/drawing/2014/main" id="{00000000-0008-0000-0100-000001D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0"/>
          <a:ext cx="1800225" cy="561975"/>
        </a:xfrm>
        <a:prstGeom prst="rect">
          <a:avLst/>
        </a:prstGeom>
        <a:noFill/>
        <a:ln w="9525">
          <a:noFill/>
          <a:miter lim="800000"/>
          <a:headEnd/>
          <a:tailEnd/>
        </a:ln>
      </xdr:spPr>
    </xdr:pic>
    <xdr:clientData/>
  </xdr:twoCellAnchor>
  <xdr:twoCellAnchor>
    <xdr:from>
      <xdr:col>25</xdr:col>
      <xdr:colOff>263525</xdr:colOff>
      <xdr:row>58</xdr:row>
      <xdr:rowOff>149225</xdr:rowOff>
    </xdr:from>
    <xdr:to>
      <xdr:col>26</xdr:col>
      <xdr:colOff>209550</xdr:colOff>
      <xdr:row>64</xdr:row>
      <xdr:rowOff>78610</xdr:rowOff>
    </xdr:to>
    <xdr:pic>
      <xdr:nvPicPr>
        <xdr:cNvPr id="50177" name="Imagen 1">
          <a:extLst>
            <a:ext uri="{FF2B5EF4-FFF2-40B4-BE49-F238E27FC236}">
              <a16:creationId xmlns:a16="http://schemas.microsoft.com/office/drawing/2014/main" id="{00000000-0008-0000-0100-000001C4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6308725" y="9197975"/>
          <a:ext cx="263525" cy="9199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31</xdr:row>
      <xdr:rowOff>57149</xdr:rowOff>
    </xdr:from>
    <xdr:to>
      <xdr:col>12</xdr:col>
      <xdr:colOff>1372463</xdr:colOff>
      <xdr:row>38</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133"/>
  <sheetViews>
    <sheetView showGridLines="0" showZeros="0" tabSelected="1" zoomScale="109" workbookViewId="0">
      <selection activeCell="AJ13" sqref="AJ13:AK13"/>
    </sheetView>
  </sheetViews>
  <sheetFormatPr baseColWidth="10" defaultRowHeight="12.75" x14ac:dyDescent="0.2"/>
  <cols>
    <col min="1" max="2" width="3.5703125" customWidth="1"/>
    <col min="3" max="94" width="1.85546875" customWidth="1"/>
    <col min="95" max="96" width="5.85546875" style="65" customWidth="1"/>
    <col min="97" max="97" width="7.42578125" style="65" customWidth="1"/>
    <col min="98" max="98" width="11.28515625" style="65" customWidth="1"/>
    <col min="99" max="99" width="14.5703125" style="65" customWidth="1"/>
    <col min="100" max="100" width="13.5703125" style="65" customWidth="1"/>
    <col min="101" max="103" width="5.85546875" style="65" customWidth="1"/>
    <col min="104" max="105" width="1.85546875" style="65" customWidth="1"/>
    <col min="106" max="107" width="7.5703125" style="65" customWidth="1"/>
    <col min="108" max="108" width="5.140625" style="65" customWidth="1"/>
    <col min="109" max="109" width="5.140625" style="101" customWidth="1"/>
    <col min="110" max="117" width="1.85546875" style="101" customWidth="1"/>
    <col min="118" max="130" width="1.85546875" style="96" customWidth="1"/>
    <col min="131" max="171" width="11.42578125" style="96"/>
  </cols>
  <sheetData>
    <row r="1" spans="1:102" ht="16.5" customHeight="1" x14ac:dyDescent="0.2">
      <c r="A1" s="348"/>
      <c r="B1" s="348"/>
      <c r="C1" s="348"/>
      <c r="D1" s="348"/>
      <c r="E1" s="348"/>
      <c r="F1" s="348"/>
      <c r="G1" s="348"/>
      <c r="H1" s="348"/>
      <c r="I1" s="349" t="s">
        <v>237</v>
      </c>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row>
    <row r="2" spans="1:102" ht="16.5" customHeight="1" x14ac:dyDescent="0.2">
      <c r="A2" s="348"/>
      <c r="B2" s="348"/>
      <c r="C2" s="348"/>
      <c r="D2" s="348"/>
      <c r="E2" s="348"/>
      <c r="F2" s="348"/>
      <c r="G2" s="348"/>
      <c r="H2" s="348"/>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row>
    <row r="3" spans="1:102" ht="15" x14ac:dyDescent="0.2">
      <c r="A3" s="348"/>
      <c r="B3" s="348"/>
      <c r="C3" s="348"/>
      <c r="D3" s="348"/>
      <c r="E3" s="348"/>
      <c r="F3" s="348"/>
      <c r="G3" s="348"/>
      <c r="H3" s="348"/>
      <c r="I3" s="350" t="s">
        <v>171</v>
      </c>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row>
    <row r="4" spans="1:102" x14ac:dyDescent="0.2">
      <c r="A4" s="348"/>
      <c r="B4" s="348"/>
      <c r="C4" s="348"/>
      <c r="D4" s="348"/>
      <c r="E4" s="348"/>
      <c r="F4" s="348"/>
      <c r="G4" s="348"/>
      <c r="H4" s="348"/>
      <c r="I4" s="348" t="s">
        <v>172</v>
      </c>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row>
    <row r="5" spans="1:102" x14ac:dyDescent="0.2">
      <c r="A5" s="348"/>
      <c r="B5" s="348"/>
      <c r="C5" s="348"/>
      <c r="D5" s="348"/>
      <c r="E5" s="348"/>
      <c r="F5" s="348"/>
      <c r="G5" s="348"/>
      <c r="H5" s="348"/>
      <c r="I5" s="348" t="s">
        <v>173</v>
      </c>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row>
    <row r="6" spans="1:102" x14ac:dyDescent="0.2">
      <c r="A6" s="348"/>
      <c r="B6" s="348"/>
      <c r="C6" s="348"/>
      <c r="D6" s="348"/>
      <c r="E6" s="348"/>
      <c r="F6" s="348"/>
      <c r="G6" s="348"/>
      <c r="H6" s="348"/>
      <c r="I6" s="348" t="s">
        <v>174</v>
      </c>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row>
    <row r="7" spans="1:102" x14ac:dyDescent="0.2">
      <c r="I7" s="348" t="s">
        <v>52</v>
      </c>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row>
    <row r="8" spans="1:102" x14ac:dyDescent="0.2">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row>
    <row r="9" spans="1:102" ht="27" customHeight="1" x14ac:dyDescent="0.2">
      <c r="C9" s="235" t="s">
        <v>208</v>
      </c>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row>
    <row r="10" spans="1:102" ht="15.75" customHeight="1" x14ac:dyDescent="0.2">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8"/>
      <c r="AO10" s="35"/>
      <c r="AP10" s="35"/>
      <c r="AQ10" s="35"/>
      <c r="AR10" s="35"/>
      <c r="AS10" s="35"/>
      <c r="AT10" s="35"/>
      <c r="AU10" s="35"/>
      <c r="AV10" s="35"/>
      <c r="AW10" s="35"/>
      <c r="AX10" s="35"/>
      <c r="AY10" s="35"/>
      <c r="AZ10" s="35"/>
      <c r="BA10" s="35"/>
      <c r="BB10" s="35"/>
      <c r="BC10" s="29"/>
      <c r="BD10" s="29"/>
      <c r="BE10" s="29"/>
      <c r="BF10" s="29"/>
      <c r="BG10" s="29"/>
      <c r="BH10" s="29"/>
      <c r="BI10" s="29"/>
      <c r="BJ10" s="29"/>
      <c r="BK10" s="28"/>
      <c r="BL10" s="29"/>
      <c r="BM10" s="29"/>
      <c r="BN10" s="29"/>
      <c r="BO10" s="29"/>
      <c r="BP10" s="29"/>
      <c r="BQ10" s="29"/>
      <c r="BR10" s="29"/>
      <c r="BS10" s="29"/>
      <c r="BT10" s="30"/>
      <c r="BU10" s="30"/>
      <c r="BV10" s="30"/>
      <c r="BW10" s="30"/>
      <c r="BX10" s="30"/>
      <c r="BY10" s="30"/>
      <c r="BZ10" s="30"/>
      <c r="CA10" s="30"/>
      <c r="CB10" s="30"/>
      <c r="CC10" s="30"/>
      <c r="CD10" s="30"/>
      <c r="CE10" s="30"/>
      <c r="CF10" s="30"/>
      <c r="CG10" s="30"/>
      <c r="CH10" s="30"/>
      <c r="CI10" s="30"/>
      <c r="CJ10" s="30"/>
      <c r="CK10" s="30"/>
      <c r="CU10" s="69"/>
    </row>
    <row r="11" spans="1:102" ht="24.75" customHeight="1" x14ac:dyDescent="0.25">
      <c r="B11" s="2"/>
      <c r="C11" s="40" t="s">
        <v>177</v>
      </c>
      <c r="AD11" s="39" t="s">
        <v>176</v>
      </c>
      <c r="AJ11" s="155"/>
      <c r="AK11" s="234"/>
      <c r="AS11" s="39" t="s">
        <v>6</v>
      </c>
      <c r="BA11" s="10"/>
      <c r="BB11" s="44"/>
      <c r="BC11" s="155"/>
      <c r="BD11" s="234"/>
      <c r="BI11" t="s">
        <v>175</v>
      </c>
      <c r="BS11" s="45"/>
      <c r="BT11" s="354"/>
      <c r="BU11" s="297"/>
      <c r="BV11" s="297"/>
      <c r="BW11" s="297"/>
      <c r="BX11" s="297"/>
      <c r="BY11" s="297"/>
      <c r="BZ11" s="297"/>
      <c r="CA11" s="297"/>
      <c r="CB11" s="297"/>
      <c r="CC11" s="297"/>
      <c r="CD11" s="297"/>
      <c r="CE11" s="297"/>
      <c r="CF11" s="297"/>
      <c r="CG11" s="297"/>
      <c r="CH11" s="297"/>
      <c r="CI11" s="297"/>
      <c r="CJ11" s="297"/>
      <c r="CK11" s="297"/>
      <c r="CU11" s="69"/>
    </row>
    <row r="12" spans="1:102" ht="10.5" customHeight="1" x14ac:dyDescent="0.2">
      <c r="AL12" s="106"/>
      <c r="AM12" s="93"/>
      <c r="AN12" s="93"/>
      <c r="AO12" s="93"/>
      <c r="AP12" s="93"/>
      <c r="AQ12" s="93"/>
      <c r="AR12" s="93"/>
      <c r="AS12" s="93"/>
      <c r="AT12" s="93"/>
      <c r="AU12" s="93"/>
      <c r="AV12" s="93"/>
      <c r="AW12" s="93"/>
      <c r="AX12" s="93"/>
      <c r="AY12" s="93"/>
      <c r="AZ12" s="93"/>
      <c r="BA12" s="93"/>
      <c r="BB12" s="93"/>
      <c r="CU12" s="69"/>
    </row>
    <row r="13" spans="1:102" ht="24" customHeight="1" x14ac:dyDescent="0.25">
      <c r="B13" s="2"/>
      <c r="C13" s="40" t="s">
        <v>26</v>
      </c>
      <c r="S13" s="39" t="s">
        <v>178</v>
      </c>
      <c r="AJ13" s="155"/>
      <c r="AK13" s="234"/>
      <c r="AM13" s="39" t="s">
        <v>179</v>
      </c>
      <c r="BC13" s="155"/>
      <c r="BD13" s="234"/>
      <c r="BF13" s="39" t="s">
        <v>96</v>
      </c>
      <c r="BT13" s="155"/>
      <c r="BU13" s="234"/>
      <c r="BX13" s="25" t="s">
        <v>242</v>
      </c>
      <c r="CG13" s="355">
        <v>202206</v>
      </c>
      <c r="CH13" s="355"/>
      <c r="CI13" s="355"/>
      <c r="CJ13" s="355"/>
      <c r="CK13" s="355"/>
      <c r="CS13" s="65">
        <f>IF($BY$10="1","ERROR",0)</f>
        <v>0</v>
      </c>
      <c r="CT13" s="66"/>
      <c r="CU13" s="66"/>
      <c r="CV13" s="66"/>
      <c r="CW13" s="66"/>
      <c r="CX13" s="66"/>
    </row>
    <row r="14" spans="1:102" ht="10.5" customHeight="1" x14ac:dyDescent="0.2">
      <c r="CS14" s="66"/>
      <c r="CT14" s="66"/>
      <c r="CU14" s="66"/>
      <c r="CV14" s="66"/>
      <c r="CW14" s="66"/>
      <c r="CX14" s="66"/>
    </row>
    <row r="15" spans="1:102" ht="25.5" customHeight="1" x14ac:dyDescent="0.2">
      <c r="C15" t="s">
        <v>50</v>
      </c>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F15" t="s">
        <v>51</v>
      </c>
      <c r="BQ15" s="303"/>
      <c r="BR15" s="338"/>
      <c r="BS15" s="338"/>
      <c r="BT15" s="338"/>
      <c r="BU15" s="338"/>
      <c r="BV15" s="338"/>
      <c r="BW15" s="338"/>
      <c r="BX15" s="338"/>
      <c r="BY15" s="338"/>
      <c r="BZ15" s="338"/>
      <c r="CA15" s="338"/>
      <c r="CB15" s="338"/>
      <c r="CC15" s="338"/>
      <c r="CD15" s="338"/>
      <c r="CE15" s="338"/>
      <c r="CF15" s="338"/>
      <c r="CG15" s="338"/>
      <c r="CH15" s="338"/>
      <c r="CI15" s="338"/>
      <c r="CJ15" s="338"/>
      <c r="CK15" s="338"/>
      <c r="CS15" s="66"/>
      <c r="CT15" s="67"/>
      <c r="CU15" s="67"/>
      <c r="CV15" s="67"/>
      <c r="CW15" s="66"/>
      <c r="CX15" s="66"/>
    </row>
    <row r="16" spans="1:102" ht="15" customHeight="1" x14ac:dyDescent="0.2">
      <c r="CT16" s="68">
        <f>+AJ13</f>
        <v>0</v>
      </c>
      <c r="CU16" s="68">
        <f>+BC13</f>
        <v>0</v>
      </c>
      <c r="CV16" s="68">
        <f>+BT13</f>
        <v>0</v>
      </c>
      <c r="CW16" s="66" t="s">
        <v>59</v>
      </c>
      <c r="CX16" s="66" t="s">
        <v>58</v>
      </c>
    </row>
    <row r="17" spans="2:108" ht="27" customHeight="1" x14ac:dyDescent="0.2">
      <c r="B17" s="2"/>
      <c r="C17" s="235" t="s">
        <v>214</v>
      </c>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S17" s="65" t="b">
        <f>IF($AJ$13="X",(IF(AND($BC13="X",BT13="X"),1,0)))</f>
        <v>0</v>
      </c>
      <c r="CT17" s="66"/>
      <c r="CU17" s="69" t="b">
        <f>IF(AJ13="X",(IF(AND($AJ$13=$BC$13=$BT$13),"ERROR","ERROR2")))</f>
        <v>0</v>
      </c>
      <c r="CV17" s="66"/>
      <c r="CW17" s="66"/>
      <c r="CX17" s="66"/>
    </row>
    <row r="18" spans="2:108" ht="15" customHeight="1" x14ac:dyDescent="0.2">
      <c r="CS18" s="65">
        <f>IF($AJ$13="X",1,0)</f>
        <v>0</v>
      </c>
      <c r="CT18" s="66"/>
      <c r="CU18" s="69" t="e">
        <f>IF("X",(IF(AND($AJ$13=$BC$13=$BT$13),"ERROR","ERROR2")))</f>
        <v>#VALUE!</v>
      </c>
      <c r="CV18" s="66"/>
      <c r="CW18" s="66"/>
      <c r="CX18" s="66"/>
    </row>
    <row r="19" spans="2:108" ht="27" customHeight="1" x14ac:dyDescent="0.2">
      <c r="C19" s="142" t="s">
        <v>180</v>
      </c>
      <c r="D19" s="143"/>
      <c r="E19" s="143"/>
      <c r="F19" s="143"/>
      <c r="G19" s="143"/>
      <c r="H19" s="143"/>
      <c r="I19" s="143"/>
      <c r="J19" s="143"/>
      <c r="K19" s="143"/>
      <c r="L19" s="143"/>
      <c r="M19" s="143"/>
      <c r="N19" s="143"/>
      <c r="O19" s="143"/>
      <c r="P19" s="143"/>
      <c r="Q19" s="143"/>
      <c r="R19" s="143"/>
      <c r="S19" s="143"/>
      <c r="T19" s="143"/>
      <c r="U19" s="143"/>
      <c r="V19" s="143"/>
      <c r="W19" s="143"/>
      <c r="X19" s="142" t="s">
        <v>10</v>
      </c>
      <c r="Y19" s="146"/>
      <c r="Z19" s="146"/>
      <c r="AA19" s="146"/>
      <c r="AB19" s="146"/>
      <c r="AC19" s="146"/>
      <c r="AD19" s="146"/>
      <c r="AE19" s="146"/>
      <c r="AF19" s="146"/>
      <c r="AG19" s="146"/>
      <c r="AH19" s="146"/>
      <c r="AI19" s="146"/>
      <c r="AJ19" s="146"/>
      <c r="AK19" s="146"/>
      <c r="AL19" s="146"/>
      <c r="AM19" s="146"/>
      <c r="AN19" s="146"/>
      <c r="AO19" s="147"/>
      <c r="AP19" s="343" t="s">
        <v>253</v>
      </c>
      <c r="AQ19" s="344"/>
      <c r="AR19" s="344"/>
      <c r="AS19" s="344"/>
      <c r="AT19" s="344"/>
      <c r="AU19" s="344"/>
      <c r="AV19" s="345"/>
      <c r="AW19" s="337" t="s">
        <v>190</v>
      </c>
      <c r="AX19" s="337"/>
      <c r="AY19" s="337"/>
      <c r="AZ19" s="337"/>
      <c r="BA19" s="337"/>
      <c r="BB19" s="337"/>
      <c r="BC19" s="337"/>
      <c r="BD19" s="337"/>
      <c r="BE19" s="337"/>
      <c r="BF19" s="337" t="s">
        <v>187</v>
      </c>
      <c r="BG19" s="337"/>
      <c r="BH19" s="337"/>
      <c r="BI19" s="337" t="s">
        <v>186</v>
      </c>
      <c r="BJ19" s="337"/>
      <c r="BK19" s="337"/>
      <c r="BL19" s="337" t="s">
        <v>185</v>
      </c>
      <c r="BM19" s="337"/>
      <c r="BN19" s="337"/>
      <c r="BO19" s="337" t="s">
        <v>184</v>
      </c>
      <c r="BP19" s="337"/>
      <c r="BQ19" s="337"/>
      <c r="BR19" s="337" t="s">
        <v>183</v>
      </c>
      <c r="BS19" s="337"/>
      <c r="BT19" s="337"/>
      <c r="BU19" s="337" t="s">
        <v>182</v>
      </c>
      <c r="BV19" s="337"/>
      <c r="BW19" s="337"/>
      <c r="BX19" s="356" t="s">
        <v>161</v>
      </c>
      <c r="BY19" s="357"/>
      <c r="BZ19" s="357"/>
      <c r="CA19" s="357"/>
      <c r="CB19" s="357"/>
      <c r="CC19" s="358"/>
      <c r="CD19" s="362" t="s">
        <v>181</v>
      </c>
      <c r="CE19" s="363"/>
      <c r="CF19" s="363"/>
      <c r="CG19" s="363"/>
      <c r="CH19" s="363"/>
      <c r="CI19" s="363"/>
      <c r="CJ19" s="363"/>
      <c r="CK19" s="363"/>
      <c r="CS19" s="66"/>
      <c r="CT19" s="66"/>
      <c r="CU19" s="66"/>
      <c r="CV19" s="66"/>
      <c r="CW19" s="66"/>
      <c r="CX19" s="66"/>
    </row>
    <row r="20" spans="2:108" ht="27" customHeight="1" x14ac:dyDescent="0.2">
      <c r="C20" s="144"/>
      <c r="D20" s="145"/>
      <c r="E20" s="145"/>
      <c r="F20" s="145"/>
      <c r="G20" s="145"/>
      <c r="H20" s="145"/>
      <c r="I20" s="145"/>
      <c r="J20" s="145"/>
      <c r="K20" s="145"/>
      <c r="L20" s="145"/>
      <c r="M20" s="145"/>
      <c r="N20" s="145"/>
      <c r="O20" s="145"/>
      <c r="P20" s="145"/>
      <c r="Q20" s="145"/>
      <c r="R20" s="145"/>
      <c r="S20" s="145"/>
      <c r="T20" s="145"/>
      <c r="U20" s="145"/>
      <c r="V20" s="145"/>
      <c r="W20" s="145"/>
      <c r="X20" s="148"/>
      <c r="Y20" s="149"/>
      <c r="Z20" s="149"/>
      <c r="AA20" s="149"/>
      <c r="AB20" s="149"/>
      <c r="AC20" s="149"/>
      <c r="AD20" s="149"/>
      <c r="AE20" s="149"/>
      <c r="AF20" s="149"/>
      <c r="AG20" s="149"/>
      <c r="AH20" s="149"/>
      <c r="AI20" s="149"/>
      <c r="AJ20" s="149"/>
      <c r="AK20" s="149"/>
      <c r="AL20" s="149"/>
      <c r="AM20" s="149"/>
      <c r="AN20" s="149"/>
      <c r="AO20" s="150"/>
      <c r="AP20" s="340" t="s">
        <v>250</v>
      </c>
      <c r="AQ20" s="341"/>
      <c r="AR20" s="340" t="s">
        <v>251</v>
      </c>
      <c r="AS20" s="341"/>
      <c r="AT20" s="340" t="s">
        <v>252</v>
      </c>
      <c r="AU20" s="342"/>
      <c r="AV20" s="341"/>
      <c r="AW20" s="337" t="s">
        <v>188</v>
      </c>
      <c r="AX20" s="337"/>
      <c r="AY20" s="337" t="s">
        <v>189</v>
      </c>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59"/>
      <c r="BY20" s="360"/>
      <c r="BZ20" s="360"/>
      <c r="CA20" s="360"/>
      <c r="CB20" s="360"/>
      <c r="CC20" s="361"/>
      <c r="CD20" s="363"/>
      <c r="CE20" s="363"/>
      <c r="CF20" s="363"/>
      <c r="CG20" s="363"/>
      <c r="CH20" s="363"/>
      <c r="CI20" s="363"/>
      <c r="CJ20" s="363"/>
      <c r="CK20" s="363"/>
      <c r="CS20" s="66">
        <f>IF(AZ17="X",BUCARv(1,CS16:CX16,4,5),0)</f>
        <v>0</v>
      </c>
      <c r="CT20" s="66"/>
      <c r="CU20" s="66"/>
      <c r="CV20" s="66"/>
      <c r="CW20" s="66"/>
      <c r="CX20" s="66"/>
    </row>
    <row r="21" spans="2:108" ht="25.5" customHeight="1" x14ac:dyDescent="0.2">
      <c r="C21" s="153" t="s">
        <v>45</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row>
    <row r="22" spans="2:108" ht="35.25" customHeight="1" x14ac:dyDescent="0.2">
      <c r="C22" s="151"/>
      <c r="D22" s="152"/>
      <c r="E22" s="152"/>
      <c r="F22" s="152"/>
      <c r="G22" s="152"/>
      <c r="H22" s="152"/>
      <c r="I22" s="152"/>
      <c r="J22" s="152"/>
      <c r="K22" s="152"/>
      <c r="L22" s="152"/>
      <c r="M22" s="152"/>
      <c r="N22" s="152"/>
      <c r="O22" s="152"/>
      <c r="P22" s="152"/>
      <c r="Q22" s="152"/>
      <c r="R22" s="152"/>
      <c r="S22" s="152"/>
      <c r="T22" s="152"/>
      <c r="U22" s="152"/>
      <c r="V22" s="152"/>
      <c r="W22" s="152"/>
      <c r="X22" s="139"/>
      <c r="Y22" s="140"/>
      <c r="Z22" s="140"/>
      <c r="AA22" s="140"/>
      <c r="AB22" s="140"/>
      <c r="AC22" s="140"/>
      <c r="AD22" s="140"/>
      <c r="AE22" s="140"/>
      <c r="AF22" s="140"/>
      <c r="AG22" s="140"/>
      <c r="AH22" s="140"/>
      <c r="AI22" s="140"/>
      <c r="AJ22" s="140"/>
      <c r="AK22" s="140"/>
      <c r="AL22" s="140"/>
      <c r="AM22" s="140"/>
      <c r="AN22" s="140"/>
      <c r="AO22" s="141"/>
      <c r="AP22" s="329"/>
      <c r="AQ22" s="330"/>
      <c r="AR22" s="329"/>
      <c r="AS22" s="330"/>
      <c r="AT22" s="331"/>
      <c r="AU22" s="332"/>
      <c r="AV22" s="333"/>
      <c r="AW22" s="155"/>
      <c r="AX22" s="155"/>
      <c r="AY22" s="334"/>
      <c r="AZ22" s="335"/>
      <c r="BA22" s="335"/>
      <c r="BB22" s="335"/>
      <c r="BC22" s="335"/>
      <c r="BD22" s="335"/>
      <c r="BE22" s="336"/>
      <c r="BF22" s="312"/>
      <c r="BG22" s="312"/>
      <c r="BH22" s="312"/>
      <c r="BI22" s="155"/>
      <c r="BJ22" s="155"/>
      <c r="BK22" s="155"/>
      <c r="BL22" s="312"/>
      <c r="BM22" s="312"/>
      <c r="BN22" s="312"/>
      <c r="BO22" s="155"/>
      <c r="BP22" s="155"/>
      <c r="BQ22" s="155"/>
      <c r="BR22" s="155"/>
      <c r="BS22" s="155"/>
      <c r="BT22" s="155"/>
      <c r="BU22" s="155"/>
      <c r="BV22" s="155"/>
      <c r="BW22" s="155"/>
      <c r="BX22" s="155"/>
      <c r="BY22" s="155"/>
      <c r="BZ22" s="155"/>
      <c r="CA22" s="155"/>
      <c r="CB22" s="155"/>
      <c r="CC22" s="155"/>
      <c r="CD22" s="328"/>
      <c r="CE22" s="328"/>
      <c r="CF22" s="328"/>
      <c r="CG22" s="328"/>
      <c r="CH22" s="328"/>
      <c r="CI22" s="328"/>
      <c r="CJ22" s="328"/>
      <c r="CK22" s="328"/>
      <c r="CS22" s="70"/>
      <c r="CT22" s="70"/>
      <c r="CU22" s="71">
        <v>1000000</v>
      </c>
      <c r="CV22" s="70"/>
      <c r="CW22" s="70"/>
      <c r="CX22" s="70"/>
      <c r="CY22" s="70"/>
      <c r="CZ22" s="70"/>
      <c r="DA22" s="70"/>
      <c r="DB22" s="70"/>
      <c r="DC22" s="70"/>
      <c r="DD22" s="70"/>
    </row>
    <row r="23" spans="2:108" ht="24.75" customHeight="1" x14ac:dyDescent="0.2">
      <c r="C23" s="153" t="s">
        <v>46</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T23" s="72" t="s">
        <v>163</v>
      </c>
      <c r="CU23" s="72" t="s">
        <v>164</v>
      </c>
      <c r="CV23" s="72" t="s">
        <v>54</v>
      </c>
      <c r="CW23" s="70"/>
      <c r="CX23" s="70"/>
      <c r="CY23" s="70"/>
      <c r="CZ23" s="70"/>
      <c r="DA23" s="70"/>
      <c r="DB23" s="70"/>
      <c r="DC23" s="70"/>
      <c r="DD23" s="70"/>
    </row>
    <row r="24" spans="2:108" ht="35.25" customHeight="1" x14ac:dyDescent="0.2">
      <c r="B24" s="43">
        <f>+BF24</f>
        <v>0</v>
      </c>
      <c r="C24" s="151"/>
      <c r="D24" s="152"/>
      <c r="E24" s="152"/>
      <c r="F24" s="152"/>
      <c r="G24" s="152"/>
      <c r="H24" s="152"/>
      <c r="I24" s="152"/>
      <c r="J24" s="152"/>
      <c r="K24" s="152"/>
      <c r="L24" s="152"/>
      <c r="M24" s="152"/>
      <c r="N24" s="152"/>
      <c r="O24" s="152"/>
      <c r="P24" s="152"/>
      <c r="Q24" s="152"/>
      <c r="R24" s="152"/>
      <c r="S24" s="152"/>
      <c r="T24" s="152"/>
      <c r="U24" s="152"/>
      <c r="V24" s="152"/>
      <c r="W24" s="152"/>
      <c r="X24" s="139"/>
      <c r="Y24" s="140"/>
      <c r="Z24" s="140"/>
      <c r="AA24" s="140"/>
      <c r="AB24" s="140"/>
      <c r="AC24" s="140"/>
      <c r="AD24" s="140"/>
      <c r="AE24" s="140"/>
      <c r="AF24" s="140"/>
      <c r="AG24" s="140"/>
      <c r="AH24" s="140"/>
      <c r="AI24" s="140"/>
      <c r="AJ24" s="140"/>
      <c r="AK24" s="140"/>
      <c r="AL24" s="140"/>
      <c r="AM24" s="140"/>
      <c r="AN24" s="140"/>
      <c r="AO24" s="141"/>
      <c r="AP24" s="329"/>
      <c r="AQ24" s="330"/>
      <c r="AR24" s="329"/>
      <c r="AS24" s="330"/>
      <c r="AT24" s="331"/>
      <c r="AU24" s="332"/>
      <c r="AV24" s="333"/>
      <c r="AW24" s="155"/>
      <c r="AX24" s="155"/>
      <c r="AY24" s="159"/>
      <c r="AZ24" s="159"/>
      <c r="BA24" s="159"/>
      <c r="BB24" s="159"/>
      <c r="BC24" s="159"/>
      <c r="BD24" s="159"/>
      <c r="BE24" s="159"/>
      <c r="BF24" s="312"/>
      <c r="BG24" s="312"/>
      <c r="BH24" s="312"/>
      <c r="BI24" s="155"/>
      <c r="BJ24" s="155"/>
      <c r="BK24" s="155"/>
      <c r="BL24" s="312"/>
      <c r="BM24" s="312"/>
      <c r="BN24" s="312"/>
      <c r="BO24" s="155"/>
      <c r="BP24" s="155"/>
      <c r="BQ24" s="155"/>
      <c r="BR24" s="155"/>
      <c r="BS24" s="155"/>
      <c r="BT24" s="155"/>
      <c r="BU24" s="155"/>
      <c r="BV24" s="155"/>
      <c r="BW24" s="155"/>
      <c r="BX24" s="155"/>
      <c r="BY24" s="155"/>
      <c r="BZ24" s="155"/>
      <c r="CA24" s="155"/>
      <c r="CB24" s="155"/>
      <c r="CC24" s="155"/>
      <c r="CD24" s="328"/>
      <c r="CE24" s="328"/>
      <c r="CF24" s="328"/>
      <c r="CG24" s="328"/>
      <c r="CH24" s="328"/>
      <c r="CI24" s="328"/>
      <c r="CJ24" s="328"/>
      <c r="CK24" s="328"/>
      <c r="CS24" s="65" t="b">
        <f t="shared" ref="CS24:CS33" si="0">IF($AJ$13="X",(IF(AND($CD$32&gt;CT24,$CD$32&lt;=CU24),1,0)))</f>
        <v>0</v>
      </c>
      <c r="CT24" s="73">
        <v>0</v>
      </c>
      <c r="CU24" s="74">
        <f>+CU22*2</f>
        <v>2000000</v>
      </c>
      <c r="CV24" s="75">
        <f>+$CU$22*30</f>
        <v>30000000</v>
      </c>
      <c r="CW24" s="76">
        <v>30</v>
      </c>
      <c r="CX24" s="70"/>
      <c r="CY24" s="70"/>
      <c r="CZ24" s="70"/>
      <c r="DA24" s="70"/>
      <c r="DB24" s="70"/>
      <c r="DC24" s="70"/>
      <c r="DD24" s="70"/>
    </row>
    <row r="25" spans="2:108" ht="35.25" customHeight="1" x14ac:dyDescent="0.2">
      <c r="B25" s="43">
        <f t="shared" ref="B25:B31" si="1">+BF25</f>
        <v>0</v>
      </c>
      <c r="C25" s="151"/>
      <c r="D25" s="152"/>
      <c r="E25" s="152"/>
      <c r="F25" s="152"/>
      <c r="G25" s="152"/>
      <c r="H25" s="152"/>
      <c r="I25" s="152"/>
      <c r="J25" s="152"/>
      <c r="K25" s="152"/>
      <c r="L25" s="152"/>
      <c r="M25" s="152"/>
      <c r="N25" s="152"/>
      <c r="O25" s="152"/>
      <c r="P25" s="152"/>
      <c r="Q25" s="152"/>
      <c r="R25" s="152"/>
      <c r="S25" s="152"/>
      <c r="T25" s="152"/>
      <c r="U25" s="152"/>
      <c r="V25" s="152"/>
      <c r="W25" s="152"/>
      <c r="X25" s="139"/>
      <c r="Y25" s="140"/>
      <c r="Z25" s="140"/>
      <c r="AA25" s="140"/>
      <c r="AB25" s="140"/>
      <c r="AC25" s="140"/>
      <c r="AD25" s="140"/>
      <c r="AE25" s="140"/>
      <c r="AF25" s="140"/>
      <c r="AG25" s="140"/>
      <c r="AH25" s="140"/>
      <c r="AI25" s="140"/>
      <c r="AJ25" s="140"/>
      <c r="AK25" s="140"/>
      <c r="AL25" s="140"/>
      <c r="AM25" s="140"/>
      <c r="AN25" s="140"/>
      <c r="AO25" s="141"/>
      <c r="AP25" s="329"/>
      <c r="AQ25" s="330"/>
      <c r="AR25" s="329"/>
      <c r="AS25" s="330"/>
      <c r="AT25" s="331"/>
      <c r="AU25" s="332"/>
      <c r="AV25" s="333"/>
      <c r="AW25" s="155"/>
      <c r="AX25" s="155"/>
      <c r="AY25" s="159"/>
      <c r="AZ25" s="159"/>
      <c r="BA25" s="159"/>
      <c r="BB25" s="159"/>
      <c r="BC25" s="159"/>
      <c r="BD25" s="159"/>
      <c r="BE25" s="159"/>
      <c r="BF25" s="312"/>
      <c r="BG25" s="312"/>
      <c r="BH25" s="312"/>
      <c r="BI25" s="155"/>
      <c r="BJ25" s="155"/>
      <c r="BK25" s="155"/>
      <c r="BL25" s="312"/>
      <c r="BM25" s="312"/>
      <c r="BN25" s="312"/>
      <c r="BO25" s="155"/>
      <c r="BP25" s="155"/>
      <c r="BQ25" s="155"/>
      <c r="BR25" s="155"/>
      <c r="BS25" s="155"/>
      <c r="BT25" s="155"/>
      <c r="BU25" s="155"/>
      <c r="BV25" s="155"/>
      <c r="BW25" s="155"/>
      <c r="BX25" s="155"/>
      <c r="BY25" s="155"/>
      <c r="BZ25" s="155"/>
      <c r="CA25" s="155"/>
      <c r="CB25" s="155"/>
      <c r="CC25" s="155"/>
      <c r="CD25" s="328"/>
      <c r="CE25" s="328"/>
      <c r="CF25" s="328"/>
      <c r="CG25" s="328"/>
      <c r="CH25" s="328"/>
      <c r="CI25" s="328"/>
      <c r="CJ25" s="328"/>
      <c r="CK25" s="328"/>
      <c r="CS25" s="65" t="b">
        <f t="shared" si="0"/>
        <v>0</v>
      </c>
      <c r="CT25" s="73">
        <f>+CU24+0.1</f>
        <v>2000000.1</v>
      </c>
      <c r="CU25" s="77">
        <f>+CU22*4</f>
        <v>4000000</v>
      </c>
      <c r="CV25" s="75">
        <f>+$CU$22*20</f>
        <v>20000000</v>
      </c>
      <c r="CW25" s="76">
        <v>20</v>
      </c>
      <c r="CX25" s="70"/>
      <c r="CY25" s="70"/>
      <c r="CZ25" s="70"/>
      <c r="DA25" s="70"/>
      <c r="DB25" s="70"/>
      <c r="DC25" s="70"/>
      <c r="DD25" s="70"/>
    </row>
    <row r="26" spans="2:108" ht="35.25" customHeight="1" x14ac:dyDescent="0.2">
      <c r="B26" s="43">
        <f t="shared" si="1"/>
        <v>0</v>
      </c>
      <c r="C26" s="151"/>
      <c r="D26" s="152"/>
      <c r="E26" s="152"/>
      <c r="F26" s="152"/>
      <c r="G26" s="152"/>
      <c r="H26" s="152"/>
      <c r="I26" s="152"/>
      <c r="J26" s="152"/>
      <c r="K26" s="152"/>
      <c r="L26" s="152"/>
      <c r="M26" s="152"/>
      <c r="N26" s="152"/>
      <c r="O26" s="152"/>
      <c r="P26" s="152"/>
      <c r="Q26" s="152"/>
      <c r="R26" s="152"/>
      <c r="S26" s="152"/>
      <c r="T26" s="152"/>
      <c r="U26" s="152"/>
      <c r="V26" s="152"/>
      <c r="W26" s="152"/>
      <c r="X26" s="139"/>
      <c r="Y26" s="140"/>
      <c r="Z26" s="140"/>
      <c r="AA26" s="140"/>
      <c r="AB26" s="140"/>
      <c r="AC26" s="140"/>
      <c r="AD26" s="140"/>
      <c r="AE26" s="140"/>
      <c r="AF26" s="140"/>
      <c r="AG26" s="140"/>
      <c r="AH26" s="140"/>
      <c r="AI26" s="140"/>
      <c r="AJ26" s="140"/>
      <c r="AK26" s="140"/>
      <c r="AL26" s="140"/>
      <c r="AM26" s="140"/>
      <c r="AN26" s="140"/>
      <c r="AO26" s="141"/>
      <c r="AP26" s="329"/>
      <c r="AQ26" s="330"/>
      <c r="AR26" s="329"/>
      <c r="AS26" s="330"/>
      <c r="AT26" s="331"/>
      <c r="AU26" s="332"/>
      <c r="AV26" s="333"/>
      <c r="AW26" s="155"/>
      <c r="AX26" s="155"/>
      <c r="AY26" s="159"/>
      <c r="AZ26" s="159"/>
      <c r="BA26" s="159"/>
      <c r="BB26" s="159"/>
      <c r="BC26" s="159"/>
      <c r="BD26" s="159"/>
      <c r="BE26" s="159"/>
      <c r="BF26" s="312"/>
      <c r="BG26" s="312"/>
      <c r="BH26" s="312"/>
      <c r="BI26" s="155"/>
      <c r="BJ26" s="155"/>
      <c r="BK26" s="155"/>
      <c r="BL26" s="312"/>
      <c r="BM26" s="312"/>
      <c r="BN26" s="312"/>
      <c r="BO26" s="155"/>
      <c r="BP26" s="155"/>
      <c r="BQ26" s="155"/>
      <c r="BR26" s="155"/>
      <c r="BS26" s="155"/>
      <c r="BT26" s="155"/>
      <c r="BU26" s="155"/>
      <c r="BV26" s="155"/>
      <c r="BW26" s="155"/>
      <c r="BX26" s="155"/>
      <c r="BY26" s="155"/>
      <c r="BZ26" s="155"/>
      <c r="CA26" s="155"/>
      <c r="CB26" s="155"/>
      <c r="CC26" s="155"/>
      <c r="CD26" s="328"/>
      <c r="CE26" s="328"/>
      <c r="CF26" s="328"/>
      <c r="CG26" s="328"/>
      <c r="CH26" s="328"/>
      <c r="CI26" s="328"/>
      <c r="CJ26" s="328"/>
      <c r="CK26" s="328"/>
      <c r="CS26" s="65" t="b">
        <f t="shared" si="0"/>
        <v>0</v>
      </c>
      <c r="CT26" s="73">
        <f>+CU25+0.1</f>
        <v>4000000.1</v>
      </c>
      <c r="CU26" s="77">
        <f>+CU22*5</f>
        <v>5000000</v>
      </c>
      <c r="CV26" s="75">
        <f>+$CU$22*20</f>
        <v>20000000</v>
      </c>
      <c r="CW26" s="76">
        <v>20</v>
      </c>
      <c r="CX26" s="70"/>
      <c r="CY26" s="70"/>
      <c r="CZ26" s="70"/>
      <c r="DA26" s="70"/>
      <c r="DB26" s="70"/>
      <c r="DC26" s="70"/>
      <c r="DD26" s="70"/>
    </row>
    <row r="27" spans="2:108" ht="35.25" customHeight="1" x14ac:dyDescent="0.2">
      <c r="B27" s="43">
        <f t="shared" si="1"/>
        <v>0</v>
      </c>
      <c r="C27" s="151"/>
      <c r="D27" s="152"/>
      <c r="E27" s="152"/>
      <c r="F27" s="152"/>
      <c r="G27" s="152"/>
      <c r="H27" s="152"/>
      <c r="I27" s="152"/>
      <c r="J27" s="152"/>
      <c r="K27" s="152"/>
      <c r="L27" s="152"/>
      <c r="M27" s="152"/>
      <c r="N27" s="152"/>
      <c r="O27" s="152"/>
      <c r="P27" s="152"/>
      <c r="Q27" s="152"/>
      <c r="R27" s="152"/>
      <c r="S27" s="152"/>
      <c r="T27" s="152"/>
      <c r="U27" s="152"/>
      <c r="V27" s="152"/>
      <c r="W27" s="152"/>
      <c r="X27" s="139"/>
      <c r="Y27" s="140"/>
      <c r="Z27" s="140"/>
      <c r="AA27" s="140"/>
      <c r="AB27" s="140"/>
      <c r="AC27" s="140"/>
      <c r="AD27" s="140"/>
      <c r="AE27" s="140"/>
      <c r="AF27" s="140"/>
      <c r="AG27" s="140"/>
      <c r="AH27" s="140"/>
      <c r="AI27" s="140"/>
      <c r="AJ27" s="140"/>
      <c r="AK27" s="140"/>
      <c r="AL27" s="140"/>
      <c r="AM27" s="140"/>
      <c r="AN27" s="140"/>
      <c r="AO27" s="141"/>
      <c r="AP27" s="329"/>
      <c r="AQ27" s="330"/>
      <c r="AR27" s="329"/>
      <c r="AS27" s="330"/>
      <c r="AT27" s="331"/>
      <c r="AU27" s="332"/>
      <c r="AV27" s="333"/>
      <c r="AW27" s="155"/>
      <c r="AX27" s="155"/>
      <c r="AY27" s="159"/>
      <c r="AZ27" s="159"/>
      <c r="BA27" s="159"/>
      <c r="BB27" s="159"/>
      <c r="BC27" s="159"/>
      <c r="BD27" s="159"/>
      <c r="BE27" s="159"/>
      <c r="BF27" s="312"/>
      <c r="BG27" s="312"/>
      <c r="BH27" s="312"/>
      <c r="BI27" s="155"/>
      <c r="BJ27" s="155"/>
      <c r="BK27" s="155"/>
      <c r="BL27" s="312"/>
      <c r="BM27" s="312"/>
      <c r="BN27" s="312"/>
      <c r="BO27" s="155"/>
      <c r="BP27" s="155"/>
      <c r="BQ27" s="155"/>
      <c r="BR27" s="155"/>
      <c r="BS27" s="155"/>
      <c r="BT27" s="155"/>
      <c r="BU27" s="155"/>
      <c r="BV27" s="155"/>
      <c r="BW27" s="155"/>
      <c r="BX27" s="155"/>
      <c r="BY27" s="155"/>
      <c r="BZ27" s="155"/>
      <c r="CA27" s="155"/>
      <c r="CB27" s="155"/>
      <c r="CC27" s="155"/>
      <c r="CD27" s="328"/>
      <c r="CE27" s="328"/>
      <c r="CF27" s="328"/>
      <c r="CG27" s="328"/>
      <c r="CH27" s="328"/>
      <c r="CI27" s="328"/>
      <c r="CJ27" s="328"/>
      <c r="CK27" s="328"/>
      <c r="CS27" s="65" t="b">
        <f t="shared" si="0"/>
        <v>0</v>
      </c>
      <c r="CT27" s="73">
        <f t="shared" ref="CT27:CT32" si="2">+CU26+0.1</f>
        <v>5000000.0999999996</v>
      </c>
      <c r="CU27" s="77">
        <f>+CU22*4</f>
        <v>4000000</v>
      </c>
      <c r="CV27" s="75">
        <f>+$CU$22*20</f>
        <v>20000000</v>
      </c>
      <c r="CW27" s="76">
        <v>12</v>
      </c>
      <c r="CX27" s="70"/>
      <c r="CY27" s="70"/>
      <c r="CZ27" s="70"/>
      <c r="DA27" s="70"/>
      <c r="DB27" s="70"/>
      <c r="DC27" s="70"/>
      <c r="DD27" s="70"/>
    </row>
    <row r="28" spans="2:108" ht="35.25" customHeight="1" x14ac:dyDescent="0.2">
      <c r="B28" s="43">
        <f t="shared" si="1"/>
        <v>0</v>
      </c>
      <c r="C28" s="151"/>
      <c r="D28" s="152"/>
      <c r="E28" s="152"/>
      <c r="F28" s="152"/>
      <c r="G28" s="152"/>
      <c r="H28" s="152"/>
      <c r="I28" s="152"/>
      <c r="J28" s="152"/>
      <c r="K28" s="152"/>
      <c r="L28" s="152"/>
      <c r="M28" s="152"/>
      <c r="N28" s="152"/>
      <c r="O28" s="152"/>
      <c r="P28" s="152"/>
      <c r="Q28" s="152"/>
      <c r="R28" s="152"/>
      <c r="S28" s="152"/>
      <c r="T28" s="152"/>
      <c r="U28" s="152"/>
      <c r="V28" s="152"/>
      <c r="W28" s="152"/>
      <c r="X28" s="139"/>
      <c r="Y28" s="140"/>
      <c r="Z28" s="140"/>
      <c r="AA28" s="140"/>
      <c r="AB28" s="140"/>
      <c r="AC28" s="140"/>
      <c r="AD28" s="140"/>
      <c r="AE28" s="140"/>
      <c r="AF28" s="140"/>
      <c r="AG28" s="140"/>
      <c r="AH28" s="140"/>
      <c r="AI28" s="140"/>
      <c r="AJ28" s="140"/>
      <c r="AK28" s="140"/>
      <c r="AL28" s="140"/>
      <c r="AM28" s="140"/>
      <c r="AN28" s="140"/>
      <c r="AO28" s="141"/>
      <c r="AP28" s="329"/>
      <c r="AQ28" s="330"/>
      <c r="AR28" s="329"/>
      <c r="AS28" s="330"/>
      <c r="AT28" s="331"/>
      <c r="AU28" s="332"/>
      <c r="AV28" s="333"/>
      <c r="AW28" s="155"/>
      <c r="AX28" s="155"/>
      <c r="AY28" s="159"/>
      <c r="AZ28" s="159"/>
      <c r="BA28" s="159"/>
      <c r="BB28" s="159"/>
      <c r="BC28" s="159"/>
      <c r="BD28" s="159"/>
      <c r="BE28" s="159"/>
      <c r="BF28" s="312"/>
      <c r="BG28" s="312"/>
      <c r="BH28" s="312"/>
      <c r="BI28" s="155"/>
      <c r="BJ28" s="155"/>
      <c r="BK28" s="155"/>
      <c r="BL28" s="312"/>
      <c r="BM28" s="312"/>
      <c r="BN28" s="312"/>
      <c r="BO28" s="155"/>
      <c r="BP28" s="155"/>
      <c r="BQ28" s="155"/>
      <c r="BR28" s="155"/>
      <c r="BS28" s="155"/>
      <c r="BT28" s="155"/>
      <c r="BU28" s="155"/>
      <c r="BV28" s="155"/>
      <c r="BW28" s="155"/>
      <c r="BX28" s="155"/>
      <c r="BY28" s="155"/>
      <c r="BZ28" s="155"/>
      <c r="CA28" s="155"/>
      <c r="CB28" s="155"/>
      <c r="CC28" s="155"/>
      <c r="CD28" s="328"/>
      <c r="CE28" s="328"/>
      <c r="CF28" s="328"/>
      <c r="CG28" s="328"/>
      <c r="CH28" s="328"/>
      <c r="CI28" s="328"/>
      <c r="CJ28" s="328"/>
      <c r="CK28" s="328"/>
      <c r="CS28" s="65" t="b">
        <f t="shared" si="0"/>
        <v>0</v>
      </c>
      <c r="CT28" s="73">
        <f>+CU27+1</f>
        <v>4000001</v>
      </c>
      <c r="CU28" s="77">
        <v>0</v>
      </c>
      <c r="CV28" s="75">
        <f>+$CU$22*1</f>
        <v>1000000</v>
      </c>
      <c r="CW28" s="76">
        <v>0</v>
      </c>
      <c r="CX28" s="70"/>
      <c r="CY28" s="70"/>
      <c r="CZ28" s="70"/>
      <c r="DA28" s="70"/>
      <c r="DB28" s="70"/>
      <c r="DC28" s="70"/>
      <c r="DD28" s="70"/>
    </row>
    <row r="29" spans="2:108" ht="35.25" customHeight="1" x14ac:dyDescent="0.2">
      <c r="B29" s="43">
        <f t="shared" si="1"/>
        <v>0</v>
      </c>
      <c r="C29" s="151"/>
      <c r="D29" s="152"/>
      <c r="E29" s="152"/>
      <c r="F29" s="152"/>
      <c r="G29" s="152"/>
      <c r="H29" s="152"/>
      <c r="I29" s="152"/>
      <c r="J29" s="152"/>
      <c r="K29" s="152"/>
      <c r="L29" s="152"/>
      <c r="M29" s="152"/>
      <c r="N29" s="152"/>
      <c r="O29" s="152"/>
      <c r="P29" s="152"/>
      <c r="Q29" s="152"/>
      <c r="R29" s="152"/>
      <c r="S29" s="152"/>
      <c r="T29" s="152"/>
      <c r="U29" s="152"/>
      <c r="V29" s="152"/>
      <c r="W29" s="152"/>
      <c r="X29" s="139"/>
      <c r="Y29" s="140"/>
      <c r="Z29" s="140"/>
      <c r="AA29" s="140"/>
      <c r="AB29" s="140"/>
      <c r="AC29" s="140"/>
      <c r="AD29" s="140"/>
      <c r="AE29" s="140"/>
      <c r="AF29" s="140"/>
      <c r="AG29" s="140"/>
      <c r="AH29" s="140"/>
      <c r="AI29" s="140"/>
      <c r="AJ29" s="140"/>
      <c r="AK29" s="140"/>
      <c r="AL29" s="140"/>
      <c r="AM29" s="140"/>
      <c r="AN29" s="140"/>
      <c r="AO29" s="141"/>
      <c r="AP29" s="329"/>
      <c r="AQ29" s="330"/>
      <c r="AR29" s="329"/>
      <c r="AS29" s="330"/>
      <c r="AT29" s="331"/>
      <c r="AU29" s="332"/>
      <c r="AV29" s="333"/>
      <c r="AW29" s="155"/>
      <c r="AX29" s="155"/>
      <c r="AY29" s="159"/>
      <c r="AZ29" s="159"/>
      <c r="BA29" s="159"/>
      <c r="BB29" s="159"/>
      <c r="BC29" s="159"/>
      <c r="BD29" s="159"/>
      <c r="BE29" s="159"/>
      <c r="BF29" s="312"/>
      <c r="BG29" s="312"/>
      <c r="BH29" s="312"/>
      <c r="BI29" s="155"/>
      <c r="BJ29" s="155"/>
      <c r="BK29" s="155"/>
      <c r="BL29" s="312"/>
      <c r="BM29" s="312"/>
      <c r="BN29" s="312"/>
      <c r="BO29" s="155"/>
      <c r="BP29" s="155"/>
      <c r="BQ29" s="155"/>
      <c r="BR29" s="155"/>
      <c r="BS29" s="155"/>
      <c r="BT29" s="155"/>
      <c r="BU29" s="155"/>
      <c r="BV29" s="155"/>
      <c r="BW29" s="155"/>
      <c r="BX29" s="155"/>
      <c r="BY29" s="155"/>
      <c r="BZ29" s="155"/>
      <c r="CA29" s="155"/>
      <c r="CB29" s="155"/>
      <c r="CC29" s="155"/>
      <c r="CD29" s="328"/>
      <c r="CE29" s="328"/>
      <c r="CF29" s="328"/>
      <c r="CG29" s="328"/>
      <c r="CH29" s="328"/>
      <c r="CI29" s="328"/>
      <c r="CJ29" s="328"/>
      <c r="CK29" s="328"/>
      <c r="CS29" s="65" t="b">
        <f t="shared" si="0"/>
        <v>0</v>
      </c>
      <c r="CT29" s="73">
        <f t="shared" si="2"/>
        <v>0.1</v>
      </c>
      <c r="CU29" s="77">
        <v>0</v>
      </c>
      <c r="CV29" s="75">
        <f>+$CU$22*1</f>
        <v>1000000</v>
      </c>
      <c r="CW29" s="76">
        <v>0</v>
      </c>
      <c r="CX29" s="70"/>
      <c r="CY29" s="70"/>
      <c r="CZ29" s="70"/>
      <c r="DA29" s="70"/>
      <c r="DB29" s="70"/>
      <c r="DC29" s="70"/>
      <c r="DD29" s="70"/>
    </row>
    <row r="30" spans="2:108" ht="35.25" customHeight="1" x14ac:dyDescent="0.2">
      <c r="B30" s="43">
        <f t="shared" si="1"/>
        <v>0</v>
      </c>
      <c r="C30" s="151"/>
      <c r="D30" s="152"/>
      <c r="E30" s="152"/>
      <c r="F30" s="152"/>
      <c r="G30" s="152"/>
      <c r="H30" s="152"/>
      <c r="I30" s="152"/>
      <c r="J30" s="152"/>
      <c r="K30" s="152"/>
      <c r="L30" s="152"/>
      <c r="M30" s="152"/>
      <c r="N30" s="152"/>
      <c r="O30" s="152"/>
      <c r="P30" s="152"/>
      <c r="Q30" s="152"/>
      <c r="R30" s="152"/>
      <c r="S30" s="152"/>
      <c r="T30" s="152"/>
      <c r="U30" s="152"/>
      <c r="V30" s="152"/>
      <c r="W30" s="152"/>
      <c r="X30" s="139"/>
      <c r="Y30" s="140"/>
      <c r="Z30" s="140"/>
      <c r="AA30" s="140"/>
      <c r="AB30" s="140"/>
      <c r="AC30" s="140"/>
      <c r="AD30" s="140"/>
      <c r="AE30" s="140"/>
      <c r="AF30" s="140"/>
      <c r="AG30" s="140"/>
      <c r="AH30" s="140"/>
      <c r="AI30" s="140"/>
      <c r="AJ30" s="140"/>
      <c r="AK30" s="140"/>
      <c r="AL30" s="140"/>
      <c r="AM30" s="140"/>
      <c r="AN30" s="140"/>
      <c r="AO30" s="141"/>
      <c r="AP30" s="329"/>
      <c r="AQ30" s="330"/>
      <c r="AR30" s="329"/>
      <c r="AS30" s="330"/>
      <c r="AT30" s="331"/>
      <c r="AU30" s="332"/>
      <c r="AV30" s="333"/>
      <c r="AW30" s="155"/>
      <c r="AX30" s="155"/>
      <c r="AY30" s="159"/>
      <c r="AZ30" s="159"/>
      <c r="BA30" s="159"/>
      <c r="BB30" s="159"/>
      <c r="BC30" s="159"/>
      <c r="BD30" s="159"/>
      <c r="BE30" s="159"/>
      <c r="BF30" s="312"/>
      <c r="BG30" s="312"/>
      <c r="BH30" s="312"/>
      <c r="BI30" s="155"/>
      <c r="BJ30" s="155"/>
      <c r="BK30" s="155"/>
      <c r="BL30" s="312"/>
      <c r="BM30" s="312"/>
      <c r="BN30" s="312"/>
      <c r="BO30" s="155"/>
      <c r="BP30" s="155"/>
      <c r="BQ30" s="155"/>
      <c r="BR30" s="155"/>
      <c r="BS30" s="155"/>
      <c r="BT30" s="155"/>
      <c r="BU30" s="155"/>
      <c r="BV30" s="155"/>
      <c r="BW30" s="155"/>
      <c r="BX30" s="155"/>
      <c r="BY30" s="155"/>
      <c r="BZ30" s="155"/>
      <c r="CA30" s="155"/>
      <c r="CB30" s="155"/>
      <c r="CC30" s="155"/>
      <c r="CD30" s="328"/>
      <c r="CE30" s="328"/>
      <c r="CF30" s="328"/>
      <c r="CG30" s="328"/>
      <c r="CH30" s="328"/>
      <c r="CI30" s="328"/>
      <c r="CJ30" s="328"/>
      <c r="CK30" s="328"/>
      <c r="CS30" s="65" t="b">
        <f t="shared" si="0"/>
        <v>0</v>
      </c>
      <c r="CT30" s="73">
        <f t="shared" si="2"/>
        <v>0.1</v>
      </c>
      <c r="CU30" s="77">
        <v>0</v>
      </c>
      <c r="CV30" s="75">
        <f>+$CU$22*1</f>
        <v>1000000</v>
      </c>
      <c r="CW30" s="76">
        <v>0</v>
      </c>
      <c r="CX30" s="70"/>
      <c r="CY30" s="70"/>
      <c r="CZ30" s="70"/>
      <c r="DA30" s="70"/>
      <c r="DB30" s="70"/>
      <c r="DC30" s="70"/>
      <c r="DD30" s="70"/>
    </row>
    <row r="31" spans="2:108" ht="35.25" customHeight="1" x14ac:dyDescent="0.2">
      <c r="B31" s="43">
        <f t="shared" si="1"/>
        <v>0</v>
      </c>
      <c r="C31" s="151"/>
      <c r="D31" s="152"/>
      <c r="E31" s="152"/>
      <c r="F31" s="152"/>
      <c r="G31" s="152"/>
      <c r="H31" s="152"/>
      <c r="I31" s="152"/>
      <c r="J31" s="152"/>
      <c r="K31" s="152"/>
      <c r="L31" s="152"/>
      <c r="M31" s="152"/>
      <c r="N31" s="152"/>
      <c r="O31" s="152"/>
      <c r="P31" s="152"/>
      <c r="Q31" s="152"/>
      <c r="R31" s="152"/>
      <c r="S31" s="152"/>
      <c r="T31" s="152"/>
      <c r="U31" s="152"/>
      <c r="V31" s="152"/>
      <c r="W31" s="152"/>
      <c r="X31" s="139"/>
      <c r="Y31" s="140"/>
      <c r="Z31" s="140"/>
      <c r="AA31" s="140"/>
      <c r="AB31" s="140"/>
      <c r="AC31" s="140"/>
      <c r="AD31" s="140"/>
      <c r="AE31" s="140"/>
      <c r="AF31" s="140"/>
      <c r="AG31" s="140"/>
      <c r="AH31" s="140"/>
      <c r="AI31" s="140"/>
      <c r="AJ31" s="140"/>
      <c r="AK31" s="140"/>
      <c r="AL31" s="140"/>
      <c r="AM31" s="140"/>
      <c r="AN31" s="140"/>
      <c r="AO31" s="141"/>
      <c r="AP31" s="329"/>
      <c r="AQ31" s="330"/>
      <c r="AR31" s="329"/>
      <c r="AS31" s="330"/>
      <c r="AT31" s="331"/>
      <c r="AU31" s="332"/>
      <c r="AV31" s="333"/>
      <c r="AW31" s="155"/>
      <c r="AX31" s="155"/>
      <c r="AY31" s="159"/>
      <c r="AZ31" s="159"/>
      <c r="BA31" s="159"/>
      <c r="BB31" s="159"/>
      <c r="BC31" s="159"/>
      <c r="BD31" s="159"/>
      <c r="BE31" s="159"/>
      <c r="BF31" s="312"/>
      <c r="BG31" s="312"/>
      <c r="BH31" s="312"/>
      <c r="BI31" s="155"/>
      <c r="BJ31" s="155"/>
      <c r="BK31" s="155"/>
      <c r="BL31" s="312"/>
      <c r="BM31" s="312"/>
      <c r="BN31" s="312"/>
      <c r="BO31" s="155"/>
      <c r="BP31" s="155"/>
      <c r="BQ31" s="155"/>
      <c r="BR31" s="155"/>
      <c r="BS31" s="155"/>
      <c r="BT31" s="155"/>
      <c r="BU31" s="155"/>
      <c r="BV31" s="155"/>
      <c r="BW31" s="155"/>
      <c r="BX31" s="155"/>
      <c r="BY31" s="155"/>
      <c r="BZ31" s="155"/>
      <c r="CA31" s="155"/>
      <c r="CB31" s="155"/>
      <c r="CC31" s="155"/>
      <c r="CD31" s="156"/>
      <c r="CE31" s="157"/>
      <c r="CF31" s="157"/>
      <c r="CG31" s="157"/>
      <c r="CH31" s="157"/>
      <c r="CI31" s="157"/>
      <c r="CJ31" s="157"/>
      <c r="CK31" s="158"/>
      <c r="CS31" s="65" t="b">
        <f t="shared" si="0"/>
        <v>0</v>
      </c>
      <c r="CT31" s="73">
        <f t="shared" si="2"/>
        <v>0.1</v>
      </c>
      <c r="CU31" s="77">
        <v>0</v>
      </c>
      <c r="CV31" s="75">
        <f>+$CU$22*1</f>
        <v>1000000</v>
      </c>
      <c r="CW31" s="76">
        <v>0</v>
      </c>
      <c r="CX31" s="70"/>
      <c r="CY31" s="70"/>
      <c r="CZ31" s="70"/>
      <c r="DA31" s="70"/>
      <c r="DB31" s="70"/>
      <c r="DC31" s="70"/>
      <c r="DD31" s="70"/>
    </row>
    <row r="32" spans="2:108" ht="21.75" customHeight="1" x14ac:dyDescent="0.2">
      <c r="BU32" s="326" t="s">
        <v>191</v>
      </c>
      <c r="BV32" s="326"/>
      <c r="BW32" s="326"/>
      <c r="BX32" s="326"/>
      <c r="BY32" s="326"/>
      <c r="BZ32" s="326"/>
      <c r="CA32" s="326"/>
      <c r="CB32" s="326"/>
      <c r="CC32" s="326"/>
      <c r="CD32" s="327">
        <f>+CD22+CD24+CD25+CD26+CD27+CD28+CD29+CD30+CD31</f>
        <v>0</v>
      </c>
      <c r="CE32" s="327"/>
      <c r="CF32" s="327"/>
      <c r="CG32" s="327"/>
      <c r="CH32" s="327"/>
      <c r="CI32" s="327"/>
      <c r="CJ32" s="327"/>
      <c r="CK32" s="327"/>
      <c r="CS32" s="65" t="b">
        <f t="shared" si="0"/>
        <v>0</v>
      </c>
      <c r="CT32" s="73">
        <f t="shared" si="2"/>
        <v>0.1</v>
      </c>
      <c r="CU32" s="77">
        <v>0</v>
      </c>
      <c r="CV32" s="75">
        <f>+$CU$22*4</f>
        <v>4000000</v>
      </c>
      <c r="CW32" s="78">
        <v>0</v>
      </c>
      <c r="CX32" s="79"/>
      <c r="CY32" s="79"/>
      <c r="CZ32" s="79"/>
      <c r="DA32" s="79"/>
      <c r="DB32" s="79"/>
      <c r="DC32" s="79"/>
      <c r="DD32" s="79"/>
    </row>
    <row r="33" spans="3:171" ht="27" customHeight="1" x14ac:dyDescent="0.2">
      <c r="C33" s="235" t="s">
        <v>241</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S33" s="65" t="b">
        <f t="shared" si="0"/>
        <v>0</v>
      </c>
      <c r="CT33" s="73">
        <f>+CU32+0.1</f>
        <v>0.1</v>
      </c>
      <c r="CU33" s="77">
        <v>9999999</v>
      </c>
      <c r="CV33" s="75">
        <v>0</v>
      </c>
      <c r="CW33" s="76"/>
      <c r="CX33" s="70"/>
      <c r="CY33" s="70"/>
      <c r="CZ33" s="70"/>
      <c r="DA33" s="70"/>
      <c r="DB33" s="70"/>
      <c r="DC33" s="70"/>
      <c r="DD33" s="70"/>
    </row>
    <row r="34" spans="3:171" ht="22.5" customHeight="1" thickBot="1" x14ac:dyDescent="0.25">
      <c r="C34" s="323" t="s">
        <v>55</v>
      </c>
      <c r="D34" s="324"/>
      <c r="E34" s="325"/>
      <c r="F34" s="317"/>
      <c r="G34" s="317"/>
      <c r="H34" s="314"/>
      <c r="I34" s="315"/>
      <c r="J34" s="315"/>
      <c r="K34" s="315"/>
      <c r="L34" s="315"/>
      <c r="M34" s="315"/>
      <c r="N34" s="315"/>
      <c r="O34" s="316"/>
      <c r="Q34" s="323" t="s">
        <v>57</v>
      </c>
      <c r="R34" s="324"/>
      <c r="S34" s="325"/>
      <c r="T34" s="317"/>
      <c r="U34" s="317"/>
      <c r="V34" s="314"/>
      <c r="W34" s="315"/>
      <c r="X34" s="315"/>
      <c r="Y34" s="315"/>
      <c r="Z34" s="315"/>
      <c r="AA34" s="315"/>
      <c r="AB34" s="315"/>
      <c r="AC34" s="316"/>
      <c r="AE34" s="323" t="s">
        <v>67</v>
      </c>
      <c r="AF34" s="324"/>
      <c r="AG34" s="325"/>
      <c r="AH34" s="317"/>
      <c r="AI34" s="317"/>
      <c r="AJ34" s="314"/>
      <c r="AK34" s="315"/>
      <c r="AL34" s="315"/>
      <c r="AM34" s="315"/>
      <c r="AN34" s="315"/>
      <c r="AO34" s="315"/>
      <c r="AP34" s="315"/>
      <c r="AQ34" s="316"/>
      <c r="AS34" s="323" t="s">
        <v>60</v>
      </c>
      <c r="AT34" s="324"/>
      <c r="AU34" s="325"/>
      <c r="AV34" s="317"/>
      <c r="AW34" s="317"/>
      <c r="AX34" s="314"/>
      <c r="AY34" s="315"/>
      <c r="AZ34" s="315"/>
      <c r="BA34" s="315"/>
      <c r="BB34" s="315"/>
      <c r="BC34" s="315"/>
      <c r="BD34" s="315"/>
      <c r="BE34" s="316"/>
      <c r="BG34" s="321" t="s">
        <v>62</v>
      </c>
      <c r="BH34" s="322"/>
      <c r="BI34" s="322"/>
      <c r="BJ34" s="322"/>
      <c r="BK34" s="317"/>
      <c r="BL34" s="317"/>
      <c r="BM34" s="314"/>
      <c r="BN34" s="315"/>
      <c r="BO34" s="315"/>
      <c r="BP34" s="315"/>
      <c r="BQ34" s="315"/>
      <c r="BR34" s="315"/>
      <c r="BS34" s="315"/>
      <c r="BT34" s="316"/>
      <c r="BW34" s="321" t="s">
        <v>64</v>
      </c>
      <c r="BX34" s="322"/>
      <c r="BY34" s="322"/>
      <c r="BZ34" s="322"/>
      <c r="CA34" s="317"/>
      <c r="CB34" s="317"/>
      <c r="CC34" s="307"/>
      <c r="CD34" s="307"/>
      <c r="CE34" s="307"/>
      <c r="CF34" s="307"/>
      <c r="CG34" s="307"/>
      <c r="CH34" s="307"/>
      <c r="CI34" s="307"/>
      <c r="CJ34" s="307"/>
      <c r="CK34" s="308"/>
      <c r="CS34" s="69" t="b">
        <f>IF(BC13="X",(IF(AND(CD32&lt;=CU27),1,0)))</f>
        <v>0</v>
      </c>
      <c r="CT34" s="73">
        <f>+BF6</f>
        <v>0</v>
      </c>
      <c r="CU34" s="77">
        <f>+CU22*4</f>
        <v>4000000</v>
      </c>
      <c r="CV34" s="80">
        <f>IF(BL21&gt;(CU22*4),0,(CU22*18))</f>
        <v>18000000</v>
      </c>
      <c r="CW34" s="81"/>
      <c r="CX34" s="82"/>
      <c r="CY34" s="82"/>
      <c r="CZ34" s="82"/>
      <c r="DA34" s="82"/>
      <c r="DB34" s="82"/>
      <c r="DC34" s="82"/>
      <c r="DD34" s="82"/>
    </row>
    <row r="35" spans="3:171" ht="21.75" customHeight="1" x14ac:dyDescent="0.2">
      <c r="C35" s="318" t="s">
        <v>56</v>
      </c>
      <c r="D35" s="319"/>
      <c r="E35" s="320"/>
      <c r="F35" s="317"/>
      <c r="G35" s="317"/>
      <c r="H35" s="314"/>
      <c r="I35" s="315"/>
      <c r="J35" s="315"/>
      <c r="K35" s="315"/>
      <c r="L35" s="315"/>
      <c r="M35" s="315"/>
      <c r="N35" s="315"/>
      <c r="O35" s="316"/>
      <c r="Q35" s="318" t="s">
        <v>66</v>
      </c>
      <c r="R35" s="319"/>
      <c r="S35" s="320"/>
      <c r="T35" s="317"/>
      <c r="U35" s="317"/>
      <c r="V35" s="314"/>
      <c r="W35" s="315"/>
      <c r="X35" s="315"/>
      <c r="Y35" s="315"/>
      <c r="Z35" s="315"/>
      <c r="AA35" s="315"/>
      <c r="AB35" s="315"/>
      <c r="AC35" s="316"/>
      <c r="AE35" s="318" t="s">
        <v>68</v>
      </c>
      <c r="AF35" s="319"/>
      <c r="AG35" s="320"/>
      <c r="AH35" s="317"/>
      <c r="AI35" s="317"/>
      <c r="AJ35" s="314"/>
      <c r="AK35" s="315"/>
      <c r="AL35" s="315"/>
      <c r="AM35" s="315"/>
      <c r="AN35" s="315"/>
      <c r="AO35" s="315"/>
      <c r="AP35" s="315"/>
      <c r="AQ35" s="316"/>
      <c r="AS35" s="318" t="s">
        <v>61</v>
      </c>
      <c r="AT35" s="319"/>
      <c r="AU35" s="320"/>
      <c r="AV35" s="317"/>
      <c r="AW35" s="317"/>
      <c r="AX35" s="314"/>
      <c r="AY35" s="315"/>
      <c r="AZ35" s="315"/>
      <c r="BA35" s="315"/>
      <c r="BB35" s="315"/>
      <c r="BC35" s="315"/>
      <c r="BD35" s="315"/>
      <c r="BE35" s="316"/>
      <c r="BG35" s="284" t="s">
        <v>63</v>
      </c>
      <c r="BH35" s="296"/>
      <c r="BI35" s="296"/>
      <c r="BJ35" s="296"/>
      <c r="BK35" s="317"/>
      <c r="BL35" s="317"/>
      <c r="BM35" s="314"/>
      <c r="BN35" s="315"/>
      <c r="BO35" s="315"/>
      <c r="BP35" s="315"/>
      <c r="BQ35" s="315"/>
      <c r="BR35" s="315"/>
      <c r="BS35" s="315"/>
      <c r="BT35" s="316"/>
      <c r="BW35" s="284" t="s">
        <v>65</v>
      </c>
      <c r="BX35" s="296"/>
      <c r="BY35" s="296"/>
      <c r="BZ35" s="296"/>
      <c r="CA35" s="317"/>
      <c r="CB35" s="317"/>
      <c r="CC35" s="307"/>
      <c r="CD35" s="307"/>
      <c r="CE35" s="307"/>
      <c r="CF35" s="307"/>
      <c r="CG35" s="307"/>
      <c r="CH35" s="307"/>
      <c r="CI35" s="307"/>
      <c r="CJ35" s="307"/>
      <c r="CK35" s="308"/>
      <c r="CS35" s="69" t="b">
        <f>IF(BT13="X",(IF(AND(CD32&lt;=CU27),1,0)))</f>
        <v>0</v>
      </c>
      <c r="CT35" s="78">
        <v>0</v>
      </c>
      <c r="CU35" s="78">
        <v>0</v>
      </c>
      <c r="CV35" s="80">
        <f>IF(BL21&gt;(CU22*4),0,(CU22*18))</f>
        <v>18000000</v>
      </c>
      <c r="CW35" s="83"/>
      <c r="CX35" s="83"/>
      <c r="CY35" s="83"/>
      <c r="CZ35" s="83"/>
      <c r="DA35" s="83"/>
      <c r="DB35" s="83"/>
      <c r="DC35" s="83"/>
      <c r="DD35" s="83"/>
    </row>
    <row r="36" spans="3:171" ht="19.5" customHeight="1" x14ac:dyDescent="0.2">
      <c r="CS36" s="70"/>
      <c r="CT36" s="70"/>
      <c r="CU36" s="70"/>
      <c r="CV36" s="70"/>
      <c r="CW36" s="70"/>
      <c r="CX36" s="70"/>
      <c r="CY36" s="70"/>
      <c r="CZ36" s="70"/>
      <c r="DA36" s="70"/>
      <c r="DB36" s="70"/>
      <c r="DC36" s="70"/>
      <c r="DD36" s="70"/>
    </row>
    <row r="37" spans="3:171" ht="24" customHeight="1" x14ac:dyDescent="0.2">
      <c r="C37" s="309" t="s">
        <v>192</v>
      </c>
      <c r="D37" s="309"/>
      <c r="E37" s="309"/>
      <c r="F37" s="309"/>
      <c r="G37" s="309"/>
      <c r="H37" s="309"/>
      <c r="I37" s="309"/>
      <c r="J37" s="309"/>
      <c r="K37" s="309"/>
      <c r="L37" s="310">
        <f>+H34+H35+V34+V35+AJ34+AJ35+AX34+AX35+BM34+BM35+CC34+CC35</f>
        <v>0</v>
      </c>
      <c r="M37" s="310"/>
      <c r="N37" s="310"/>
      <c r="O37" s="310"/>
      <c r="P37" s="310"/>
      <c r="Q37" s="310"/>
      <c r="R37" s="310"/>
      <c r="S37" s="310"/>
      <c r="AA37" s="311" t="s">
        <v>69</v>
      </c>
      <c r="AB37" s="311"/>
      <c r="AC37" s="311"/>
      <c r="AD37" s="311"/>
      <c r="AE37" s="311"/>
      <c r="AF37" s="311"/>
      <c r="AG37" s="311"/>
      <c r="AH37" s="311"/>
      <c r="AI37" s="311"/>
      <c r="AJ37" s="311"/>
      <c r="AK37" s="311"/>
      <c r="AL37" s="311"/>
      <c r="AM37" s="311"/>
      <c r="AN37" s="311"/>
      <c r="AO37" s="311"/>
      <c r="AP37" s="312">
        <v>1</v>
      </c>
      <c r="AQ37" s="312"/>
      <c r="AV37" s="309" t="s">
        <v>193</v>
      </c>
      <c r="AW37" s="311"/>
      <c r="AX37" s="311"/>
      <c r="AY37" s="311"/>
      <c r="AZ37" s="311"/>
      <c r="BA37" s="311"/>
      <c r="BB37" s="311"/>
      <c r="BC37" s="311"/>
      <c r="BD37" s="311"/>
      <c r="BE37" s="311"/>
      <c r="BF37" s="311"/>
      <c r="BG37" s="313" t="str">
        <f>IF($L$37/$AP$37=0,"",$L$37/$AP$37)</f>
        <v/>
      </c>
      <c r="BH37" s="313"/>
      <c r="BI37" s="313"/>
      <c r="BJ37" s="313"/>
      <c r="BK37" s="313"/>
      <c r="BL37" s="313"/>
      <c r="BM37" s="313"/>
      <c r="BN37" s="313"/>
      <c r="CS37" s="70"/>
      <c r="CT37" s="70"/>
      <c r="CU37" s="70"/>
      <c r="CV37" s="70"/>
      <c r="CW37" s="70"/>
      <c r="CX37" s="70"/>
      <c r="CY37" s="70"/>
      <c r="CZ37" s="70"/>
      <c r="DA37" s="70"/>
      <c r="DB37" s="70"/>
      <c r="DC37" s="70"/>
      <c r="DD37" s="70"/>
    </row>
    <row r="38" spans="3:171" ht="15" customHeight="1" x14ac:dyDescent="0.2">
      <c r="CS38" s="70"/>
      <c r="CT38" s="70"/>
      <c r="CU38" s="70"/>
      <c r="CV38" s="70"/>
      <c r="CW38" s="70"/>
      <c r="CX38" s="70"/>
      <c r="CY38" s="70"/>
      <c r="CZ38" s="70"/>
      <c r="DA38" s="70"/>
      <c r="DB38" s="70"/>
      <c r="DC38" s="70"/>
      <c r="DD38" s="70"/>
    </row>
    <row r="39" spans="3:171" ht="27" customHeight="1" x14ac:dyDescent="0.2">
      <c r="C39" s="235" t="s">
        <v>213</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S39" s="66"/>
      <c r="CT39" s="66"/>
      <c r="CU39" s="66"/>
      <c r="CV39" s="66"/>
      <c r="CW39" s="66"/>
      <c r="CX39" s="66"/>
      <c r="CY39" s="66"/>
      <c r="CZ39" s="66"/>
      <c r="DA39" s="66"/>
      <c r="DB39" s="66"/>
      <c r="DC39" s="66"/>
      <c r="DD39" s="66"/>
    </row>
    <row r="40" spans="3:171" s="27" customFormat="1" ht="15" customHeight="1" x14ac:dyDescent="0.2">
      <c r="C40" s="31"/>
      <c r="D40" s="31"/>
      <c r="E40" s="31"/>
      <c r="F40" s="31"/>
      <c r="G40" s="31"/>
      <c r="H40" s="31"/>
      <c r="I40" s="31"/>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O40"/>
      <c r="CQ40" s="65"/>
      <c r="CR40" s="65"/>
      <c r="CS40" s="65">
        <f>IF(AND($CD$32&gt;CT24,$CD$32&lt;=CU24),1,0)</f>
        <v>0</v>
      </c>
      <c r="CT40" s="84">
        <v>22</v>
      </c>
      <c r="CU40" s="85">
        <v>0</v>
      </c>
      <c r="CV40" s="86">
        <v>1</v>
      </c>
      <c r="CW40" s="86"/>
      <c r="CX40" s="66"/>
      <c r="CY40" s="66"/>
      <c r="CZ40" s="66"/>
      <c r="DA40" s="87"/>
      <c r="DB40" s="305">
        <f>+CU22</f>
        <v>1000000</v>
      </c>
      <c r="DC40" s="305"/>
      <c r="DD40" s="305"/>
      <c r="DE40" s="102"/>
      <c r="DF40" s="102"/>
      <c r="DG40" s="102"/>
      <c r="DH40" s="102"/>
      <c r="DI40" s="102"/>
      <c r="DJ40" s="102"/>
      <c r="DK40" s="102"/>
      <c r="DL40" s="102"/>
      <c r="DM40" s="102"/>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row>
    <row r="41" spans="3:171" ht="19.5" customHeight="1" x14ac:dyDescent="0.2">
      <c r="C41" t="s">
        <v>194</v>
      </c>
      <c r="P41" s="298"/>
      <c r="Q41" s="306"/>
      <c r="R41" s="306"/>
      <c r="S41" s="306"/>
      <c r="T41" s="306"/>
      <c r="U41" s="306"/>
      <c r="V41" s="306"/>
      <c r="W41" s="306"/>
      <c r="X41" s="306"/>
      <c r="Y41" s="306"/>
      <c r="Z41" s="306"/>
      <c r="AA41" s="306"/>
      <c r="AB41" s="306"/>
      <c r="AC41" s="306"/>
      <c r="AD41" s="306"/>
      <c r="AE41" s="306"/>
      <c r="AF41" s="306"/>
      <c r="AG41" s="306"/>
      <c r="AH41" s="306"/>
      <c r="AI41" s="36"/>
      <c r="AJ41" t="s">
        <v>195</v>
      </c>
      <c r="AK41" s="36"/>
      <c r="AL41" s="26"/>
      <c r="AN41" s="298"/>
      <c r="AO41" s="211"/>
      <c r="AP41" s="211"/>
      <c r="AQ41" s="211"/>
      <c r="AR41" s="211"/>
      <c r="AS41" s="211"/>
      <c r="AT41" s="211"/>
      <c r="AU41" s="211"/>
      <c r="AV41" s="211"/>
      <c r="AW41" s="211"/>
      <c r="AX41" s="211"/>
      <c r="AY41" s="211"/>
      <c r="AZ41" s="211"/>
      <c r="BA41" s="211"/>
      <c r="BB41" s="211"/>
      <c r="BC41" s="211"/>
      <c r="BD41" s="211"/>
      <c r="BE41" s="211"/>
      <c r="BF41" s="211"/>
      <c r="BG41" s="26"/>
      <c r="BH41" s="25" t="s">
        <v>236</v>
      </c>
      <c r="BI41" s="26"/>
      <c r="BJ41" s="26"/>
      <c r="BR41" s="302"/>
      <c r="BS41" s="303"/>
      <c r="BT41" s="303"/>
      <c r="BU41" s="303"/>
      <c r="BV41" s="303"/>
      <c r="BW41" s="303"/>
      <c r="BX41" s="303"/>
      <c r="BY41" s="303"/>
      <c r="BZ41" s="303"/>
      <c r="CA41" s="303"/>
      <c r="CB41" s="303"/>
      <c r="CC41" s="303"/>
      <c r="CD41" s="303"/>
      <c r="CE41" s="303"/>
      <c r="CF41" s="303"/>
      <c r="CG41" s="303"/>
      <c r="CH41" s="303"/>
      <c r="CI41" s="303"/>
      <c r="CJ41" s="303"/>
      <c r="CK41" s="303"/>
      <c r="CS41" s="65">
        <f t="shared" ref="CS41:CS50" si="3">IF(AND($CD$32&gt;CT25,$CD$32&lt;=CU25),1,0)</f>
        <v>0</v>
      </c>
      <c r="CT41" s="84">
        <v>21.5</v>
      </c>
      <c r="CU41" s="85">
        <v>1</v>
      </c>
      <c r="CV41" s="86">
        <v>1.5</v>
      </c>
      <c r="CW41" s="86"/>
      <c r="CX41" s="66"/>
      <c r="CY41" s="66"/>
      <c r="CZ41" s="66"/>
      <c r="DA41" s="88"/>
      <c r="DB41" s="294">
        <f>IF(BC13="X",18,+CD32/CU24)</f>
        <v>0</v>
      </c>
      <c r="DC41" s="294"/>
      <c r="DD41" s="294"/>
    </row>
    <row r="42" spans="3:171" ht="19.5" customHeight="1" x14ac:dyDescent="0.2">
      <c r="CS42" s="65">
        <f t="shared" si="3"/>
        <v>0</v>
      </c>
      <c r="CT42" s="84">
        <v>21</v>
      </c>
      <c r="CU42" s="85">
        <v>1.5</v>
      </c>
      <c r="CV42" s="86">
        <v>2</v>
      </c>
      <c r="CW42" s="86"/>
      <c r="CX42" s="66"/>
      <c r="CY42" s="66"/>
      <c r="CZ42" s="66"/>
      <c r="DA42" s="88"/>
      <c r="DB42" s="294"/>
      <c r="DC42" s="294"/>
      <c r="DD42" s="294"/>
    </row>
    <row r="43" spans="3:171" ht="19.5" customHeight="1" x14ac:dyDescent="0.2">
      <c r="C43" s="25" t="s">
        <v>197</v>
      </c>
      <c r="I43" s="211"/>
      <c r="J43" s="211"/>
      <c r="K43" s="211"/>
      <c r="L43" s="211"/>
      <c r="M43" s="211"/>
      <c r="N43" s="211"/>
      <c r="O43" s="211"/>
      <c r="P43" s="211"/>
      <c r="Q43" s="211"/>
      <c r="R43" s="211"/>
      <c r="S43" s="211"/>
      <c r="T43" s="211"/>
      <c r="U43" s="211"/>
      <c r="V43" s="211"/>
      <c r="W43" s="211"/>
      <c r="X43" s="211"/>
      <c r="Z43" s="25" t="s">
        <v>196</v>
      </c>
      <c r="AH43" s="298"/>
      <c r="AI43" s="298"/>
      <c r="AJ43" s="298"/>
      <c r="AK43" s="298"/>
      <c r="AL43" s="298"/>
      <c r="AM43" s="298"/>
      <c r="AN43" s="298"/>
      <c r="AO43" s="298"/>
      <c r="AP43" s="298"/>
      <c r="AR43" s="25" t="s">
        <v>198</v>
      </c>
      <c r="AW43" s="299"/>
      <c r="AX43" s="299"/>
      <c r="AY43" s="299"/>
      <c r="AZ43" s="299"/>
      <c r="BA43" s="299"/>
      <c r="BB43" s="299"/>
      <c r="BC43" s="299"/>
      <c r="BD43" s="299"/>
      <c r="BE43" s="299"/>
      <c r="BF43" s="299"/>
      <c r="BG43" s="299"/>
      <c r="BH43" s="299"/>
      <c r="BJ43" s="25" t="s">
        <v>199</v>
      </c>
      <c r="BO43" s="299"/>
      <c r="BP43" s="299"/>
      <c r="BQ43" s="299"/>
      <c r="BR43" s="299"/>
      <c r="BS43" s="299"/>
      <c r="BT43" s="299"/>
      <c r="BU43" s="299"/>
      <c r="BV43" s="299"/>
      <c r="BW43" s="299"/>
      <c r="BX43" s="299"/>
      <c r="BY43" s="299"/>
      <c r="BZ43" s="25" t="s">
        <v>200</v>
      </c>
      <c r="CA43" s="299"/>
      <c r="CB43" s="299"/>
      <c r="CC43" s="299"/>
      <c r="CD43" s="299"/>
      <c r="CE43" s="299"/>
      <c r="CF43" s="299"/>
      <c r="CG43" s="299"/>
      <c r="CH43" s="299"/>
      <c r="CI43" s="299"/>
      <c r="CJ43" s="299"/>
      <c r="CK43" s="299"/>
      <c r="CS43" s="65">
        <f t="shared" si="3"/>
        <v>0</v>
      </c>
      <c r="CT43" s="84">
        <v>19</v>
      </c>
      <c r="CU43" s="85">
        <v>2</v>
      </c>
      <c r="CV43" s="86">
        <v>2.25</v>
      </c>
      <c r="CW43" s="86"/>
      <c r="CX43" s="66"/>
      <c r="CY43" s="66"/>
      <c r="CZ43" s="66"/>
      <c r="DA43" s="66"/>
      <c r="DB43" s="66"/>
      <c r="DC43" s="66"/>
      <c r="DD43" s="66"/>
    </row>
    <row r="44" spans="3:171" ht="19.5" customHeight="1" x14ac:dyDescent="0.2">
      <c r="CS44" s="65">
        <f t="shared" si="3"/>
        <v>0</v>
      </c>
      <c r="CT44" s="84">
        <v>17</v>
      </c>
      <c r="CU44" s="85">
        <v>2.25</v>
      </c>
      <c r="CV44" s="86">
        <v>2.5</v>
      </c>
      <c r="CW44" s="86"/>
      <c r="CX44" s="66"/>
      <c r="CY44" s="66"/>
      <c r="CZ44" s="66"/>
      <c r="DA44" s="66"/>
      <c r="DB44" s="66"/>
      <c r="DC44" s="66"/>
      <c r="DD44" s="66"/>
    </row>
    <row r="45" spans="3:171" ht="19.5" customHeight="1" x14ac:dyDescent="0.2">
      <c r="C45" s="25" t="s">
        <v>247</v>
      </c>
      <c r="I45" s="304"/>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107"/>
      <c r="AH45" s="25" t="s">
        <v>248</v>
      </c>
      <c r="AK45" s="36"/>
      <c r="AL45" s="26"/>
      <c r="AN45" s="298"/>
      <c r="AO45" s="211"/>
      <c r="AP45" s="211"/>
      <c r="AQ45" s="211"/>
      <c r="AR45" s="211"/>
      <c r="AS45" s="211"/>
      <c r="AT45" s="211"/>
      <c r="AU45" s="211"/>
      <c r="AV45" s="211"/>
      <c r="AW45" s="211"/>
      <c r="AX45" s="211"/>
      <c r="AY45" s="211"/>
      <c r="AZ45" s="211"/>
      <c r="BA45" s="211"/>
      <c r="BB45" s="211"/>
      <c r="BC45" s="211"/>
      <c r="BD45" s="211"/>
      <c r="BE45" s="211"/>
      <c r="BF45" s="211"/>
      <c r="BG45" s="26"/>
      <c r="BH45" s="25" t="s">
        <v>236</v>
      </c>
      <c r="BI45" s="26"/>
      <c r="BJ45" s="26"/>
      <c r="BR45" s="302"/>
      <c r="BS45" s="303"/>
      <c r="BT45" s="303"/>
      <c r="BU45" s="303"/>
      <c r="BV45" s="303"/>
      <c r="BW45" s="303"/>
      <c r="BX45" s="303"/>
      <c r="BY45" s="303"/>
      <c r="BZ45" s="303"/>
      <c r="CA45" s="303"/>
      <c r="CB45" s="303"/>
      <c r="CC45" s="303"/>
      <c r="CD45" s="303"/>
      <c r="CE45" s="303"/>
      <c r="CF45" s="303"/>
      <c r="CG45" s="303"/>
      <c r="CH45" s="303"/>
      <c r="CI45" s="303"/>
      <c r="CJ45" s="303"/>
      <c r="CK45" s="303"/>
      <c r="CS45" s="65">
        <f t="shared" si="3"/>
        <v>0</v>
      </c>
      <c r="CT45" s="84">
        <v>15</v>
      </c>
      <c r="CU45" s="85">
        <v>2.5</v>
      </c>
      <c r="CV45" s="86">
        <v>2.75</v>
      </c>
      <c r="CW45" s="86"/>
      <c r="CX45" s="66"/>
      <c r="CY45" s="66"/>
      <c r="CZ45" s="66"/>
      <c r="DA45" s="66"/>
      <c r="DB45" s="66"/>
      <c r="DC45" s="66"/>
      <c r="DD45" s="66"/>
    </row>
    <row r="46" spans="3:171" ht="19.5" customHeight="1" x14ac:dyDescent="0.2">
      <c r="CS46" s="65">
        <f t="shared" si="3"/>
        <v>0</v>
      </c>
      <c r="CT46" s="84">
        <v>13</v>
      </c>
      <c r="CU46" s="85">
        <v>2.75</v>
      </c>
      <c r="CV46" s="86">
        <v>3</v>
      </c>
      <c r="CW46" s="88"/>
      <c r="CX46" s="88"/>
      <c r="CY46" s="88"/>
      <c r="CZ46" s="88"/>
      <c r="DA46" s="66"/>
      <c r="DB46" s="66"/>
      <c r="DC46" s="66"/>
      <c r="DD46" s="66"/>
    </row>
    <row r="47" spans="3:171" ht="19.5" customHeight="1" x14ac:dyDescent="0.2">
      <c r="C47" s="25" t="s">
        <v>197</v>
      </c>
      <c r="I47" s="211"/>
      <c r="J47" s="211"/>
      <c r="K47" s="211"/>
      <c r="L47" s="211"/>
      <c r="M47" s="211"/>
      <c r="N47" s="211"/>
      <c r="O47" s="211"/>
      <c r="P47" s="211"/>
      <c r="Q47" s="211"/>
      <c r="R47" s="211"/>
      <c r="S47" s="211"/>
      <c r="T47" s="211"/>
      <c r="U47" s="211"/>
      <c r="V47" s="211"/>
      <c r="W47" s="211"/>
      <c r="X47" s="211"/>
      <c r="Z47" s="25" t="s">
        <v>196</v>
      </c>
      <c r="AH47" s="298"/>
      <c r="AI47" s="298"/>
      <c r="AJ47" s="298"/>
      <c r="AK47" s="298"/>
      <c r="AL47" s="298"/>
      <c r="AM47" s="298"/>
      <c r="AN47" s="298"/>
      <c r="AO47" s="298"/>
      <c r="AP47" s="298"/>
      <c r="AR47" s="25" t="s">
        <v>198</v>
      </c>
      <c r="AW47" s="299"/>
      <c r="AX47" s="299"/>
      <c r="AY47" s="299"/>
      <c r="AZ47" s="299"/>
      <c r="BA47" s="299"/>
      <c r="BB47" s="299"/>
      <c r="BC47" s="299"/>
      <c r="BD47" s="299"/>
      <c r="BE47" s="299"/>
      <c r="BF47" s="299"/>
      <c r="BG47" s="299"/>
      <c r="BH47" s="299"/>
      <c r="BJ47" s="25" t="s">
        <v>199</v>
      </c>
      <c r="BO47" s="299"/>
      <c r="BP47" s="299"/>
      <c r="BQ47" s="299"/>
      <c r="BR47" s="299"/>
      <c r="BS47" s="299"/>
      <c r="BT47" s="299"/>
      <c r="BU47" s="299"/>
      <c r="BV47" s="299"/>
      <c r="BW47" s="299"/>
      <c r="BX47" s="299"/>
      <c r="BY47" s="299"/>
      <c r="BZ47" s="25" t="s">
        <v>200</v>
      </c>
      <c r="CA47" s="299"/>
      <c r="CB47" s="299"/>
      <c r="CC47" s="299"/>
      <c r="CD47" s="299"/>
      <c r="CE47" s="299"/>
      <c r="CF47" s="299"/>
      <c r="CG47" s="299"/>
      <c r="CH47" s="299"/>
      <c r="CI47" s="299"/>
      <c r="CJ47" s="299"/>
      <c r="CK47" s="299"/>
      <c r="CS47" s="65">
        <f t="shared" si="3"/>
        <v>0</v>
      </c>
      <c r="CT47" s="84">
        <v>9</v>
      </c>
      <c r="CU47" s="85">
        <v>3</v>
      </c>
      <c r="CV47" s="86">
        <v>3.5</v>
      </c>
      <c r="CW47" s="88"/>
      <c r="CX47" s="88"/>
      <c r="CY47" s="88"/>
      <c r="CZ47" s="88"/>
      <c r="DA47" s="66"/>
      <c r="DB47" s="66"/>
      <c r="DC47" s="66"/>
      <c r="DD47" s="66"/>
    </row>
    <row r="48" spans="3:171" ht="15" customHeight="1" x14ac:dyDescent="0.2">
      <c r="CS48" s="65">
        <f t="shared" si="3"/>
        <v>0</v>
      </c>
      <c r="CT48" s="84">
        <v>4</v>
      </c>
      <c r="CU48" s="85">
        <v>3.5</v>
      </c>
      <c r="CV48" s="86">
        <v>4</v>
      </c>
      <c r="CW48" s="87"/>
      <c r="CX48" s="87"/>
      <c r="CY48" s="87"/>
      <c r="CZ48" s="87"/>
      <c r="DA48" s="66"/>
      <c r="DB48" s="66"/>
      <c r="DC48" s="66"/>
      <c r="DD48" s="66"/>
    </row>
    <row r="49" spans="1:108" ht="27" customHeight="1" x14ac:dyDescent="0.2">
      <c r="C49" s="235" t="s">
        <v>212</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I49" s="235"/>
      <c r="CJ49" s="235"/>
      <c r="CK49" s="235"/>
      <c r="CS49" s="65">
        <f t="shared" si="3"/>
        <v>0</v>
      </c>
      <c r="CT49" s="88">
        <v>22</v>
      </c>
      <c r="CU49" s="88">
        <v>4.01</v>
      </c>
      <c r="CV49" s="89">
        <v>5</v>
      </c>
      <c r="CW49" s="88"/>
      <c r="CX49" s="66"/>
      <c r="CY49" s="66"/>
      <c r="CZ49" s="66"/>
      <c r="DA49" s="66"/>
      <c r="DB49" s="66"/>
      <c r="DC49" s="66"/>
      <c r="DD49" s="66"/>
    </row>
    <row r="50" spans="1:108" ht="15" customHeight="1" x14ac:dyDescent="0.2">
      <c r="CS50" s="65">
        <f t="shared" si="3"/>
        <v>0</v>
      </c>
      <c r="CT50" s="88">
        <v>18</v>
      </c>
      <c r="CU50" s="88">
        <v>0</v>
      </c>
      <c r="CV50" s="66"/>
      <c r="CW50" s="66"/>
      <c r="CX50" s="66"/>
      <c r="CY50" s="66"/>
      <c r="CZ50" s="66"/>
      <c r="DA50" s="66"/>
      <c r="DB50" s="66"/>
      <c r="DC50" s="66"/>
      <c r="DD50" s="66"/>
    </row>
    <row r="51" spans="1:108" ht="25.5" customHeight="1" x14ac:dyDescent="0.2">
      <c r="C51" s="25" t="s">
        <v>201</v>
      </c>
      <c r="R51" s="298"/>
      <c r="S51" s="298"/>
      <c r="T51" s="298"/>
      <c r="U51" s="298"/>
      <c r="V51" s="298"/>
      <c r="W51" s="298"/>
      <c r="X51" s="298"/>
      <c r="Y51" s="298"/>
      <c r="Z51" s="298"/>
      <c r="AA51" s="300"/>
      <c r="AB51" s="300"/>
      <c r="AC51" s="108"/>
      <c r="AD51" s="108"/>
      <c r="AE51" s="55" t="s">
        <v>202</v>
      </c>
      <c r="AF51" s="108"/>
      <c r="AG51" s="108"/>
      <c r="AH51" s="108"/>
      <c r="AI51" s="108"/>
      <c r="AJ51" s="108"/>
      <c r="AK51" s="108"/>
      <c r="AL51" s="108"/>
      <c r="AM51" s="108"/>
      <c r="AN51" s="108"/>
      <c r="AO51" s="108"/>
      <c r="AP51" s="108"/>
      <c r="AQ51" s="298"/>
      <c r="AR51" s="300"/>
      <c r="AS51" s="300"/>
      <c r="AT51" s="300"/>
      <c r="AU51" s="300"/>
      <c r="AV51" s="300"/>
      <c r="AW51" s="300"/>
      <c r="AX51" s="300"/>
      <c r="AY51" s="300"/>
      <c r="AZ51" s="300"/>
      <c r="BA51" s="300"/>
      <c r="BB51" s="300"/>
      <c r="BC51" s="300"/>
      <c r="BD51" s="300"/>
      <c r="BE51" s="300"/>
      <c r="BF51" s="108"/>
      <c r="BG51" s="25" t="s">
        <v>249</v>
      </c>
      <c r="BH51" s="108"/>
      <c r="BI51" s="108"/>
      <c r="BJ51" s="108"/>
      <c r="BK51" s="298"/>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S51" s="66"/>
      <c r="CT51" s="90"/>
      <c r="CU51" s="90"/>
      <c r="CV51" s="66"/>
      <c r="CW51" s="66"/>
      <c r="CX51" s="66"/>
      <c r="CY51" s="66"/>
      <c r="CZ51" s="66"/>
      <c r="DA51" s="66"/>
      <c r="DB51" s="66"/>
      <c r="DC51" s="66"/>
      <c r="DD51" s="66"/>
    </row>
    <row r="52" spans="1:108" ht="20.25" customHeight="1" x14ac:dyDescent="0.2">
      <c r="CS52" s="66"/>
      <c r="CT52" s="66"/>
      <c r="CU52" s="66"/>
      <c r="CV52" s="294">
        <f>IF(CX3&lt;=1,22,IF(CX3&lt;=1.5,21.5,IF(CX3&lt;=2,21,IF(CX3&lt;=2.25,19,IF(CX3&lt;=2.5,17,IF(CX3&lt;=2.75,15,IF(CX3&lt;=3,13,IF(CX3&lt;=3.5,9,4))))))))</f>
        <v>22</v>
      </c>
      <c r="CW52" s="294"/>
      <c r="CX52" s="66"/>
      <c r="CY52" s="66"/>
      <c r="CZ52" s="66"/>
      <c r="DA52" s="66"/>
      <c r="DB52" s="66"/>
      <c r="DC52" s="66"/>
      <c r="DD52" s="66"/>
    </row>
    <row r="53" spans="1:108" ht="25.5" customHeight="1" x14ac:dyDescent="0.2">
      <c r="C53" s="295" t="s">
        <v>203</v>
      </c>
      <c r="D53" s="295"/>
      <c r="E53" s="295"/>
      <c r="F53" s="295"/>
      <c r="G53" s="295"/>
      <c r="H53" s="295"/>
      <c r="I53" s="295"/>
      <c r="J53" s="295"/>
      <c r="K53" s="295"/>
      <c r="L53" s="295"/>
      <c r="M53" s="295"/>
      <c r="N53" s="295"/>
      <c r="O53" s="295"/>
      <c r="P53" s="295"/>
      <c r="Q53" s="295"/>
      <c r="R53" s="295"/>
      <c r="S53" s="295"/>
      <c r="T53" s="295"/>
      <c r="U53" s="295"/>
      <c r="V53" s="295"/>
      <c r="W53" s="280"/>
      <c r="X53" s="280"/>
      <c r="Y53" s="280"/>
      <c r="Z53" s="280"/>
      <c r="AA53" s="280"/>
      <c r="AB53" s="280"/>
      <c r="AE53" s="284" t="s">
        <v>204</v>
      </c>
      <c r="AF53" s="296"/>
      <c r="AG53" s="296"/>
      <c r="AH53" s="296"/>
      <c r="AI53" s="296"/>
      <c r="AJ53" s="296"/>
      <c r="AK53" s="296"/>
      <c r="AL53" s="296"/>
      <c r="AM53" s="296"/>
      <c r="AN53" s="296"/>
      <c r="AO53" s="296"/>
      <c r="AP53" s="296"/>
      <c r="AQ53" s="297"/>
      <c r="AR53" s="297"/>
      <c r="AV53" s="284" t="s">
        <v>221</v>
      </c>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N53" s="26"/>
      <c r="CP53" s="26"/>
      <c r="CQ53" s="64"/>
      <c r="CS53" s="66"/>
      <c r="CT53" s="66"/>
      <c r="CU53" s="66"/>
      <c r="CV53" s="294"/>
      <c r="CW53" s="294"/>
      <c r="CX53" s="66"/>
      <c r="CY53" s="66"/>
      <c r="CZ53" s="66"/>
      <c r="DA53" s="66"/>
      <c r="DB53" s="66"/>
      <c r="DC53" s="66"/>
      <c r="DD53" s="66"/>
    </row>
    <row r="54" spans="1:108" ht="25.5" customHeight="1" x14ac:dyDescent="0.2">
      <c r="C54" s="279" t="s">
        <v>27</v>
      </c>
      <c r="D54" s="279"/>
      <c r="E54" s="279"/>
      <c r="F54" s="279"/>
      <c r="G54" s="279"/>
      <c r="H54" s="279"/>
      <c r="I54" s="279"/>
      <c r="J54" s="279"/>
      <c r="K54" s="279"/>
      <c r="L54" s="279"/>
      <c r="M54" s="280"/>
      <c r="N54" s="280"/>
      <c r="O54" s="280"/>
      <c r="P54" s="279" t="s">
        <v>28</v>
      </c>
      <c r="Q54" s="279"/>
      <c r="R54" s="279"/>
      <c r="S54" s="279"/>
      <c r="T54" s="279"/>
      <c r="U54" s="279"/>
      <c r="V54" s="279"/>
      <c r="W54" s="279"/>
      <c r="X54" s="279"/>
      <c r="Y54" s="279"/>
      <c r="Z54" s="280"/>
      <c r="AA54" s="280"/>
      <c r="AB54" s="280"/>
      <c r="AE54" s="281">
        <f>+BQ54/CU22</f>
        <v>0</v>
      </c>
      <c r="AF54" s="282"/>
      <c r="AG54" s="282"/>
      <c r="AH54" s="282"/>
      <c r="AI54" s="282"/>
      <c r="AJ54" s="282"/>
      <c r="AK54" s="282"/>
      <c r="AL54" s="282"/>
      <c r="AM54" s="282"/>
      <c r="AN54" s="282"/>
      <c r="AO54" s="282"/>
      <c r="AP54" s="282"/>
      <c r="AQ54" s="282"/>
      <c r="AR54" s="283"/>
      <c r="AV54" s="284" t="s">
        <v>219</v>
      </c>
      <c r="AW54" s="285"/>
      <c r="AX54" s="285"/>
      <c r="AY54" s="285"/>
      <c r="AZ54" s="285"/>
      <c r="BA54" s="285"/>
      <c r="BB54" s="285"/>
      <c r="BC54" s="285"/>
      <c r="BD54" s="285"/>
      <c r="BE54" s="285"/>
      <c r="BF54" s="285"/>
      <c r="BG54" s="285"/>
      <c r="BH54" s="285"/>
      <c r="BI54" s="285"/>
      <c r="BJ54" s="285"/>
      <c r="BK54" s="285"/>
      <c r="BL54" s="285"/>
      <c r="BM54" s="285"/>
      <c r="BN54" s="285"/>
      <c r="BO54" s="285"/>
      <c r="BP54" s="285"/>
      <c r="BQ54" s="286">
        <f>IF(CD32&gt;0,VLOOKUP(1,CS24:CV35,4,FALSE),0)</f>
        <v>0</v>
      </c>
      <c r="BR54" s="225"/>
      <c r="BS54" s="225"/>
      <c r="BT54" s="225"/>
      <c r="BU54" s="225"/>
      <c r="BV54" s="225"/>
      <c r="BW54" s="225"/>
      <c r="BX54" s="225"/>
      <c r="BY54" s="225"/>
      <c r="BZ54" s="225"/>
      <c r="CA54" s="225"/>
      <c r="CB54" s="225"/>
      <c r="CC54" s="225"/>
      <c r="CD54" s="225"/>
      <c r="CE54" s="225"/>
      <c r="CF54" s="225"/>
      <c r="CG54" s="225"/>
      <c r="CH54" s="225"/>
      <c r="CI54" s="225"/>
      <c r="CJ54" s="225"/>
      <c r="CK54" s="287"/>
      <c r="CS54" s="65">
        <f>IF(AND($CD$32&gt;CT24,$CD$32&lt;=CU24),1,0)</f>
        <v>0</v>
      </c>
      <c r="CT54" s="84">
        <v>30</v>
      </c>
      <c r="CU54" s="85">
        <v>0</v>
      </c>
      <c r="CV54" s="86">
        <v>2</v>
      </c>
      <c r="CW54" s="66"/>
      <c r="CX54" s="66"/>
      <c r="CY54" s="66"/>
      <c r="CZ54" s="66"/>
      <c r="DA54" s="66"/>
      <c r="DB54" s="66"/>
      <c r="DC54" s="66"/>
      <c r="DD54" s="66"/>
    </row>
    <row r="55" spans="1:108" ht="25.5" customHeight="1" x14ac:dyDescent="0.2">
      <c r="C55" s="279">
        <f>IF(CD32&gt;0,VLOOKUP(1,CS54:CV64,3,FALSE),0)</f>
        <v>0</v>
      </c>
      <c r="D55" s="279"/>
      <c r="E55" s="279"/>
      <c r="F55" s="279"/>
      <c r="G55" s="279"/>
      <c r="H55" s="279"/>
      <c r="I55" s="279"/>
      <c r="J55" s="279"/>
      <c r="K55" s="279"/>
      <c r="L55" s="279"/>
      <c r="M55" s="280"/>
      <c r="N55" s="280"/>
      <c r="O55" s="280"/>
      <c r="P55" s="279">
        <f>IF(+CD32&gt;0,VLOOKUP(1,CS54:CV64,4,FALSE),0)</f>
        <v>0</v>
      </c>
      <c r="Q55" s="279"/>
      <c r="R55" s="279"/>
      <c r="S55" s="279"/>
      <c r="T55" s="279"/>
      <c r="U55" s="279"/>
      <c r="V55" s="279"/>
      <c r="W55" s="279"/>
      <c r="X55" s="279"/>
      <c r="Y55" s="279"/>
      <c r="Z55" s="280"/>
      <c r="AA55" s="280"/>
      <c r="AB55" s="280"/>
      <c r="AE55" s="288" t="s">
        <v>235</v>
      </c>
      <c r="AF55" s="289"/>
      <c r="AG55" s="289"/>
      <c r="AH55" s="289"/>
      <c r="AI55" s="289"/>
      <c r="AJ55" s="289"/>
      <c r="AK55" s="289"/>
      <c r="AL55" s="289"/>
      <c r="AM55" s="289"/>
      <c r="AN55" s="290"/>
      <c r="AO55" s="291">
        <f>+CD32/CU22</f>
        <v>0</v>
      </c>
      <c r="AP55" s="292"/>
      <c r="AQ55" s="292"/>
      <c r="AR55" s="293"/>
      <c r="AV55" s="284" t="s">
        <v>220</v>
      </c>
      <c r="AW55" s="285"/>
      <c r="AX55" s="285"/>
      <c r="AY55" s="285"/>
      <c r="AZ55" s="285"/>
      <c r="BA55" s="285"/>
      <c r="BB55" s="285"/>
      <c r="BC55" s="285"/>
      <c r="BD55" s="285"/>
      <c r="BE55" s="285"/>
      <c r="BF55" s="285"/>
      <c r="BG55" s="285"/>
      <c r="BH55" s="285"/>
      <c r="BI55" s="285"/>
      <c r="BJ55" s="285"/>
      <c r="BK55" s="285"/>
      <c r="BL55" s="285"/>
      <c r="BM55" s="285"/>
      <c r="BN55" s="285"/>
      <c r="BO55" s="285"/>
      <c r="BP55" s="285"/>
      <c r="BQ55" s="270"/>
      <c r="BR55" s="152"/>
      <c r="BS55" s="152"/>
      <c r="BT55" s="152"/>
      <c r="BU55" s="152"/>
      <c r="BV55" s="152"/>
      <c r="BW55" s="152"/>
      <c r="BX55" s="152"/>
      <c r="BY55" s="152"/>
      <c r="BZ55" s="152"/>
      <c r="CA55" s="152"/>
      <c r="CB55" s="152"/>
      <c r="CC55" s="152"/>
      <c r="CD55" s="152"/>
      <c r="CE55" s="152"/>
      <c r="CF55" s="152"/>
      <c r="CG55" s="152"/>
      <c r="CH55" s="152"/>
      <c r="CI55" s="152"/>
      <c r="CJ55" s="152"/>
      <c r="CK55" s="271"/>
      <c r="CS55" s="65">
        <f t="shared" ref="CS55:CS64" si="4">IF(AND($CD$32&gt;CT25,$CD$32&lt;=CU25),1,0)</f>
        <v>0</v>
      </c>
      <c r="CT55" s="84">
        <v>25</v>
      </c>
      <c r="CU55" s="85">
        <v>2</v>
      </c>
      <c r="CV55" s="86">
        <v>4</v>
      </c>
      <c r="CW55" s="66"/>
      <c r="CX55" s="66"/>
      <c r="CY55" s="66"/>
      <c r="CZ55" s="66"/>
      <c r="DA55" s="66"/>
      <c r="DB55" s="66"/>
      <c r="DC55" s="66"/>
      <c r="DD55" s="66"/>
    </row>
    <row r="56" spans="1:108" x14ac:dyDescent="0.2">
      <c r="BL56" s="277" t="str">
        <f>IF(BQ55&gt;BQ54,"ERROR EN EL VALOR DEL SUBSIDIO SOLICITADO"," ")</f>
        <v xml:space="preserve"> </v>
      </c>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S56" s="65">
        <f>IF(AND($CD$32&gt;CT26,$CD$32&lt;=CU26),1,0)</f>
        <v>0</v>
      </c>
      <c r="CT56" s="84">
        <v>0</v>
      </c>
      <c r="CU56" s="85">
        <v>4.01</v>
      </c>
      <c r="CV56" s="86">
        <v>5</v>
      </c>
      <c r="CW56" s="66"/>
      <c r="CX56" s="66"/>
      <c r="CY56" s="66"/>
      <c r="CZ56" s="66"/>
      <c r="DA56" s="66"/>
      <c r="DB56" s="66"/>
      <c r="DC56" s="66"/>
      <c r="DD56" s="66"/>
    </row>
    <row r="57" spans="1:108" ht="15" x14ac:dyDescent="0.2">
      <c r="C57" s="25" t="s">
        <v>205</v>
      </c>
      <c r="T57" s="272"/>
      <c r="U57" s="273"/>
      <c r="V57" s="273"/>
      <c r="W57" s="273"/>
      <c r="X57" s="273"/>
      <c r="Y57" s="273"/>
      <c r="Z57" s="273"/>
      <c r="AA57" s="273"/>
      <c r="AB57" s="273"/>
      <c r="AC57" s="273"/>
      <c r="AD57" s="273"/>
      <c r="AE57" s="273"/>
      <c r="AF57" s="273"/>
      <c r="AG57" s="273"/>
      <c r="AH57" s="273"/>
      <c r="AJ57" s="25" t="s">
        <v>209</v>
      </c>
      <c r="AP57" s="272"/>
      <c r="AQ57" s="274"/>
      <c r="AR57" s="274"/>
      <c r="AS57" s="274"/>
      <c r="AT57" s="274"/>
      <c r="AU57" s="274"/>
      <c r="AV57" s="274"/>
      <c r="AW57" s="274"/>
      <c r="AX57" s="274"/>
      <c r="AY57" s="274"/>
      <c r="AZ57" s="25" t="s">
        <v>207</v>
      </c>
      <c r="BH57" s="275"/>
      <c r="BI57" s="275"/>
      <c r="BJ57" s="275"/>
      <c r="BK57" s="275"/>
      <c r="BL57" s="275"/>
      <c r="BM57" s="275"/>
      <c r="BN57" s="275"/>
      <c r="BO57" s="275"/>
      <c r="BP57" s="275"/>
      <c r="BQ57" s="275"/>
      <c r="BR57" s="275"/>
      <c r="BS57" s="275"/>
      <c r="BT57" s="275"/>
      <c r="BU57" s="275"/>
      <c r="BV57" s="275"/>
      <c r="BW57" s="275"/>
      <c r="BX57" s="275"/>
      <c r="BY57" s="275"/>
      <c r="BZ57" s="275"/>
      <c r="CB57" s="25" t="s">
        <v>206</v>
      </c>
      <c r="CI57" s="276"/>
      <c r="CJ57" s="276"/>
      <c r="CK57" s="276"/>
      <c r="CS57" s="65">
        <f t="shared" si="4"/>
        <v>0</v>
      </c>
      <c r="CT57" s="84">
        <v>0</v>
      </c>
      <c r="CU57" s="85">
        <v>0</v>
      </c>
      <c r="CV57" s="86">
        <v>0</v>
      </c>
      <c r="CW57" s="66"/>
      <c r="CX57" s="66"/>
      <c r="CY57" s="66"/>
      <c r="CZ57" s="66"/>
      <c r="DA57" s="66"/>
      <c r="DB57" s="66"/>
      <c r="DC57" s="66"/>
      <c r="DD57" s="66"/>
    </row>
    <row r="58" spans="1:108" ht="15" customHeight="1" thickBo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S58" s="65">
        <f t="shared" si="4"/>
        <v>0</v>
      </c>
      <c r="CT58" s="84">
        <v>0</v>
      </c>
      <c r="CU58" s="85">
        <v>0</v>
      </c>
      <c r="CV58" s="86">
        <v>0</v>
      </c>
      <c r="CW58" s="66"/>
      <c r="CX58" s="66"/>
      <c r="CY58" s="66"/>
      <c r="CZ58" s="66"/>
      <c r="DA58" s="66"/>
      <c r="DB58" s="66"/>
      <c r="DC58" s="66"/>
      <c r="DD58" s="66"/>
    </row>
    <row r="59" spans="1:108" x14ac:dyDescent="0.2">
      <c r="CS59" s="65">
        <f t="shared" si="4"/>
        <v>0</v>
      </c>
      <c r="CT59" s="84">
        <v>0</v>
      </c>
      <c r="CU59" s="85">
        <v>0</v>
      </c>
      <c r="CV59" s="86">
        <v>0</v>
      </c>
      <c r="CW59" s="66"/>
      <c r="CX59" s="66"/>
      <c r="CY59" s="66"/>
      <c r="CZ59" s="66"/>
      <c r="DA59" s="66"/>
      <c r="DB59" s="66"/>
      <c r="DC59" s="66"/>
      <c r="DD59" s="66"/>
    </row>
    <row r="60" spans="1:108" ht="27" customHeight="1" x14ac:dyDescent="0.2">
      <c r="C60" s="235" t="s">
        <v>4</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S60" s="65">
        <f t="shared" si="4"/>
        <v>0</v>
      </c>
      <c r="CT60" s="84">
        <v>0</v>
      </c>
      <c r="CU60" s="85">
        <v>0</v>
      </c>
      <c r="CV60" s="86">
        <v>0</v>
      </c>
      <c r="CW60" s="66"/>
      <c r="CX60" s="66"/>
      <c r="CY60" s="66"/>
      <c r="CZ60" s="66"/>
      <c r="DA60" s="66"/>
      <c r="DB60" s="66"/>
      <c r="DC60" s="66"/>
      <c r="DD60" s="66"/>
    </row>
    <row r="61" spans="1:108" ht="15" customHeight="1" x14ac:dyDescent="0.2">
      <c r="CS61" s="65">
        <f t="shared" si="4"/>
        <v>0</v>
      </c>
      <c r="CT61" s="84">
        <v>0</v>
      </c>
      <c r="CU61" s="85">
        <v>0</v>
      </c>
      <c r="CV61" s="86">
        <v>0</v>
      </c>
      <c r="CW61" s="66"/>
      <c r="CX61" s="66"/>
      <c r="CY61" s="66"/>
      <c r="CZ61" s="66"/>
      <c r="DA61" s="66"/>
      <c r="DB61" s="66"/>
      <c r="DC61" s="66"/>
      <c r="DD61" s="66"/>
    </row>
    <row r="62" spans="1:108" ht="21" customHeight="1" x14ac:dyDescent="0.2">
      <c r="D62" s="39" t="s">
        <v>210</v>
      </c>
      <c r="BI62" t="s">
        <v>175</v>
      </c>
      <c r="BS62" s="261"/>
      <c r="BT62" s="261"/>
      <c r="BU62" s="261"/>
      <c r="BV62" s="261"/>
      <c r="BW62" s="261"/>
      <c r="BX62" s="261"/>
      <c r="BY62" s="261"/>
      <c r="BZ62" s="261"/>
      <c r="CA62" s="261"/>
      <c r="CB62" s="261"/>
      <c r="CC62" s="261"/>
      <c r="CD62" s="261"/>
      <c r="CE62" s="261"/>
      <c r="CF62" s="261"/>
      <c r="CG62" s="261"/>
      <c r="CH62" s="261"/>
      <c r="CI62" s="261"/>
      <c r="CJ62" s="261"/>
      <c r="CK62" s="261"/>
      <c r="CS62" s="65">
        <f t="shared" si="4"/>
        <v>0</v>
      </c>
      <c r="CT62" s="84">
        <v>4</v>
      </c>
      <c r="CU62" s="85">
        <v>3.5</v>
      </c>
      <c r="CV62" s="86">
        <v>4</v>
      </c>
      <c r="CW62" s="66"/>
      <c r="CX62" s="66"/>
      <c r="CY62" s="66"/>
      <c r="CZ62" s="66"/>
      <c r="DA62" s="66"/>
      <c r="DB62" s="66"/>
      <c r="DC62" s="66"/>
      <c r="DD62" s="66"/>
    </row>
    <row r="63" spans="1:108" x14ac:dyDescent="0.2">
      <c r="CS63" s="65">
        <f t="shared" si="4"/>
        <v>0</v>
      </c>
      <c r="CT63" s="88">
        <v>22</v>
      </c>
      <c r="CU63" s="88">
        <v>0</v>
      </c>
      <c r="CV63" s="89">
        <v>1</v>
      </c>
      <c r="CW63" s="66"/>
      <c r="CX63" s="66"/>
      <c r="CY63" s="66"/>
      <c r="CZ63" s="66"/>
      <c r="DA63" s="66"/>
      <c r="DB63" s="66"/>
      <c r="DC63" s="66"/>
      <c r="DD63" s="66"/>
    </row>
    <row r="64" spans="1:108" ht="14.25" customHeight="1" x14ac:dyDescent="0.2">
      <c r="D64" t="s">
        <v>9</v>
      </c>
      <c r="T64" s="262">
        <f>+C22</f>
        <v>0</v>
      </c>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T64" s="25" t="s">
        <v>211</v>
      </c>
      <c r="BI64" s="264">
        <f>+AY22</f>
        <v>0</v>
      </c>
      <c r="BJ64" s="264"/>
      <c r="BK64" s="264"/>
      <c r="BL64" s="264"/>
      <c r="BM64" s="264"/>
      <c r="BN64" s="264"/>
      <c r="BO64" s="264"/>
      <c r="BP64" s="263"/>
      <c r="BQ64" s="263"/>
      <c r="BR64" s="263"/>
      <c r="CS64" s="65">
        <f t="shared" si="4"/>
        <v>0</v>
      </c>
      <c r="CT64" s="88">
        <v>18</v>
      </c>
      <c r="CU64" s="88">
        <v>0</v>
      </c>
      <c r="CV64" s="66"/>
      <c r="CW64" s="66"/>
      <c r="CX64" s="66"/>
      <c r="CY64" s="66"/>
      <c r="CZ64" s="66"/>
      <c r="DA64" s="66"/>
      <c r="DB64" s="66"/>
      <c r="DC64" s="66"/>
      <c r="DD64" s="66"/>
    </row>
    <row r="65" spans="3:108" x14ac:dyDescent="0.2">
      <c r="CS65" s="66"/>
      <c r="CT65" s="66"/>
      <c r="CU65" s="66"/>
      <c r="CV65" s="66"/>
      <c r="CW65" s="66"/>
      <c r="CX65" s="66"/>
      <c r="CY65" s="66"/>
      <c r="CZ65" s="66"/>
      <c r="DA65" s="66"/>
      <c r="DB65" s="66"/>
      <c r="DC65" s="66"/>
      <c r="DD65" s="66"/>
    </row>
    <row r="66" spans="3:108" ht="12.75" customHeight="1" x14ac:dyDescent="0.2">
      <c r="D66" s="25" t="s">
        <v>205</v>
      </c>
      <c r="U66" s="265">
        <f>+T57</f>
        <v>0</v>
      </c>
      <c r="V66" s="263"/>
      <c r="W66" s="263"/>
      <c r="X66" s="263"/>
      <c r="Y66" s="263"/>
      <c r="Z66" s="263"/>
      <c r="AA66" s="263"/>
      <c r="AB66" s="263"/>
      <c r="AC66" s="263"/>
      <c r="AD66" s="263"/>
      <c r="AE66" s="263"/>
      <c r="AF66" s="263"/>
      <c r="AG66" s="263"/>
      <c r="AH66" s="263"/>
      <c r="AI66" s="263"/>
      <c r="AK66" s="25" t="s">
        <v>209</v>
      </c>
      <c r="AQ66" s="266">
        <f>+AP57</f>
        <v>0</v>
      </c>
      <c r="AR66" s="266"/>
      <c r="AS66" s="266"/>
      <c r="AT66" s="266"/>
      <c r="AU66" s="266"/>
      <c r="AV66" s="266"/>
      <c r="AW66" s="266"/>
      <c r="AX66" s="266"/>
      <c r="AY66" s="266"/>
      <c r="AZ66" s="266"/>
      <c r="BA66" s="25" t="s">
        <v>207</v>
      </c>
      <c r="BI66" s="267">
        <f>+BH57</f>
        <v>0</v>
      </c>
      <c r="BJ66" s="268"/>
      <c r="BK66" s="268"/>
      <c r="BL66" s="268"/>
      <c r="BM66" s="268"/>
      <c r="BN66" s="268"/>
      <c r="BO66" s="268"/>
      <c r="BP66" s="268"/>
      <c r="BQ66" s="268"/>
      <c r="BR66" s="268"/>
      <c r="BS66" s="268"/>
      <c r="BT66" s="268"/>
      <c r="BU66" s="268"/>
      <c r="BV66" s="268"/>
      <c r="BW66" s="268"/>
      <c r="BX66" s="268"/>
      <c r="BY66" s="268"/>
      <c r="BZ66" s="268"/>
      <c r="CA66" s="268"/>
      <c r="CC66" s="25" t="s">
        <v>206</v>
      </c>
      <c r="CJ66" s="269">
        <f>+CI57</f>
        <v>0</v>
      </c>
      <c r="CK66" s="269"/>
      <c r="CL66" s="269"/>
    </row>
    <row r="67" spans="3:108" ht="12" customHeight="1" x14ac:dyDescent="0.2"/>
    <row r="68" spans="3:108" ht="27" customHeight="1" x14ac:dyDescent="0.2">
      <c r="C68" s="235" t="s">
        <v>222</v>
      </c>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row>
    <row r="69" spans="3:108" ht="11.25" customHeight="1" x14ac:dyDescent="0.2"/>
    <row r="70" spans="3:108" ht="23.25" customHeight="1" x14ac:dyDescent="0.2">
      <c r="C70" s="236" t="s">
        <v>47</v>
      </c>
      <c r="D70" s="236"/>
      <c r="E70" s="236"/>
      <c r="F70" s="236"/>
      <c r="G70" s="236"/>
      <c r="H70" s="236"/>
      <c r="I70" s="236"/>
      <c r="J70" s="236"/>
      <c r="K70" s="236"/>
      <c r="L70" s="236"/>
      <c r="M70" s="236"/>
      <c r="N70" s="236"/>
      <c r="O70" s="236"/>
      <c r="P70" s="237"/>
      <c r="Q70" s="237"/>
      <c r="R70" s="237"/>
      <c r="S70" s="237"/>
      <c r="T70" s="237"/>
      <c r="U70" s="236" t="s">
        <v>11</v>
      </c>
      <c r="V70" s="236"/>
      <c r="W70" s="236"/>
      <c r="X70" s="236"/>
      <c r="Y70" s="236"/>
      <c r="Z70" s="236"/>
      <c r="AA70" s="236"/>
      <c r="AB70" s="236"/>
      <c r="AC70" s="236"/>
      <c r="AD70" s="236"/>
      <c r="AE70" s="236"/>
      <c r="AF70" s="236"/>
      <c r="AG70" s="236"/>
      <c r="AH70" s="236"/>
      <c r="AI70" s="236"/>
      <c r="AJ70" s="238"/>
      <c r="AK70" s="238"/>
      <c r="AL70" s="238"/>
      <c r="AM70" s="239"/>
      <c r="AN70" s="239"/>
      <c r="AO70" s="239"/>
      <c r="AP70" s="239"/>
      <c r="AQ70" s="239"/>
      <c r="AR70" s="239"/>
      <c r="AS70" s="239"/>
      <c r="AT70" s="239"/>
      <c r="AU70" s="239"/>
      <c r="AV70" s="239"/>
      <c r="AX70" s="236" t="s">
        <v>33</v>
      </c>
      <c r="AY70" s="240"/>
      <c r="AZ70" s="240"/>
      <c r="BA70" s="240"/>
      <c r="BB70" s="240"/>
      <c r="BC70" s="240"/>
      <c r="BD70" s="240"/>
      <c r="BE70" s="240"/>
      <c r="BF70" s="240"/>
      <c r="BG70" s="240"/>
      <c r="BH70" s="240"/>
      <c r="BI70" s="240"/>
      <c r="BJ70" s="240"/>
      <c r="BK70" s="240"/>
      <c r="BL70" s="240"/>
      <c r="BM70" s="240"/>
      <c r="BN70" s="240"/>
      <c r="BO70" s="240"/>
      <c r="BP70" s="240"/>
      <c r="BQ70" s="240"/>
      <c r="BR70" s="194"/>
      <c r="BS70" s="194"/>
      <c r="BT70" s="194"/>
      <c r="BU70" s="194"/>
      <c r="BV70" s="194"/>
      <c r="BW70" s="194"/>
      <c r="BX70" s="194"/>
      <c r="BY70" s="194"/>
      <c r="BZ70" s="194"/>
      <c r="CA70" s="194"/>
      <c r="CB70" s="194"/>
      <c r="CC70" s="194"/>
      <c r="CD70" s="194"/>
      <c r="CE70" s="194"/>
      <c r="CF70" s="194"/>
      <c r="CG70" s="194"/>
      <c r="CH70" s="194"/>
      <c r="CI70" s="194"/>
      <c r="CJ70" s="194"/>
      <c r="CK70" s="241"/>
    </row>
    <row r="71" spans="3:108" ht="23.25" customHeight="1" x14ac:dyDescent="0.2">
      <c r="C71" s="236"/>
      <c r="D71" s="236"/>
      <c r="E71" s="236"/>
      <c r="F71" s="236"/>
      <c r="G71" s="236"/>
      <c r="H71" s="236"/>
      <c r="I71" s="236"/>
      <c r="J71" s="236"/>
      <c r="K71" s="236"/>
      <c r="L71" s="236"/>
      <c r="M71" s="236"/>
      <c r="N71" s="236"/>
      <c r="O71" s="236"/>
      <c r="P71" s="237"/>
      <c r="Q71" s="237"/>
      <c r="R71" s="237"/>
      <c r="S71" s="237"/>
      <c r="T71" s="237"/>
      <c r="U71" s="236" t="s">
        <v>215</v>
      </c>
      <c r="V71" s="236"/>
      <c r="W71" s="236"/>
      <c r="X71" s="236"/>
      <c r="Y71" s="236"/>
      <c r="Z71" s="236"/>
      <c r="AA71" s="236"/>
      <c r="AB71" s="236"/>
      <c r="AC71" s="236"/>
      <c r="AD71" s="236"/>
      <c r="AE71" s="236"/>
      <c r="AF71" s="236"/>
      <c r="AG71" s="236"/>
      <c r="AH71" s="236"/>
      <c r="AI71" s="236"/>
      <c r="AJ71" s="238"/>
      <c r="AK71" s="238"/>
      <c r="AL71" s="238"/>
      <c r="AM71" s="239"/>
      <c r="AN71" s="239"/>
      <c r="AO71" s="239"/>
      <c r="AP71" s="239"/>
      <c r="AQ71" s="239"/>
      <c r="AR71" s="239"/>
      <c r="AS71" s="239"/>
      <c r="AT71" s="239"/>
      <c r="AU71" s="239"/>
      <c r="AV71" s="239"/>
      <c r="AX71" s="236" t="s">
        <v>23</v>
      </c>
      <c r="AY71" s="240"/>
      <c r="AZ71" s="240"/>
      <c r="BA71" s="240"/>
      <c r="BB71" s="240"/>
      <c r="BC71" s="240"/>
      <c r="BD71" s="240"/>
      <c r="BE71" s="240"/>
      <c r="BF71" s="240"/>
      <c r="BG71" s="240"/>
      <c r="BH71" s="240"/>
      <c r="BI71" s="240"/>
      <c r="BJ71" s="240"/>
      <c r="BK71" s="240"/>
      <c r="BL71" s="240"/>
      <c r="BM71" s="240"/>
      <c r="BN71" s="240"/>
      <c r="BO71" s="240"/>
      <c r="BP71" s="240"/>
      <c r="BQ71" s="240"/>
      <c r="BR71" s="242"/>
      <c r="BS71" s="242"/>
      <c r="BT71" s="242"/>
      <c r="BU71" s="242"/>
      <c r="BV71" s="242"/>
      <c r="BW71" s="242"/>
      <c r="BX71" s="242"/>
      <c r="BY71" s="242"/>
      <c r="BZ71" s="242"/>
      <c r="CA71" s="242"/>
      <c r="CB71" s="242"/>
      <c r="CC71" s="242"/>
      <c r="CD71" s="242"/>
      <c r="CE71" s="242"/>
      <c r="CF71" s="242"/>
      <c r="CG71" s="242"/>
      <c r="CH71" s="242"/>
      <c r="CI71" s="242"/>
      <c r="CJ71" s="242"/>
      <c r="CK71" s="242"/>
    </row>
    <row r="72" spans="3:108" ht="23.25" customHeight="1" x14ac:dyDescent="0.2">
      <c r="C72" s="236"/>
      <c r="D72" s="236"/>
      <c r="E72" s="236"/>
      <c r="F72" s="236"/>
      <c r="G72" s="236"/>
      <c r="H72" s="236"/>
      <c r="I72" s="236"/>
      <c r="J72" s="236"/>
      <c r="K72" s="236"/>
      <c r="L72" s="236"/>
      <c r="M72" s="236"/>
      <c r="N72" s="236"/>
      <c r="O72" s="236"/>
      <c r="P72" s="237"/>
      <c r="Q72" s="237"/>
      <c r="R72" s="237"/>
      <c r="S72" s="237"/>
      <c r="T72" s="237"/>
      <c r="U72" s="236" t="s">
        <v>32</v>
      </c>
      <c r="V72" s="236"/>
      <c r="W72" s="236"/>
      <c r="X72" s="236"/>
      <c r="Y72" s="236"/>
      <c r="Z72" s="236"/>
      <c r="AA72" s="236"/>
      <c r="AB72" s="236"/>
      <c r="AC72" s="236"/>
      <c r="AD72" s="236"/>
      <c r="AE72" s="236"/>
      <c r="AF72" s="236"/>
      <c r="AG72" s="236"/>
      <c r="AH72" s="236"/>
      <c r="AI72" s="236"/>
      <c r="AJ72" s="238"/>
      <c r="AK72" s="238"/>
      <c r="AL72" s="238"/>
      <c r="AM72" s="250">
        <f>SUM(AM70:AV71)</f>
        <v>0</v>
      </c>
      <c r="AN72" s="250"/>
      <c r="AO72" s="250"/>
      <c r="AP72" s="250"/>
      <c r="AQ72" s="250"/>
      <c r="AR72" s="250"/>
      <c r="AS72" s="250"/>
      <c r="AT72" s="250"/>
      <c r="AU72" s="250"/>
      <c r="AV72" s="250"/>
      <c r="AX72" s="251" t="s">
        <v>49</v>
      </c>
      <c r="AY72" s="252"/>
      <c r="AZ72" s="252"/>
      <c r="BA72" s="252"/>
      <c r="BB72" s="252"/>
      <c r="BC72" s="252"/>
      <c r="BD72" s="252"/>
      <c r="BE72" s="252"/>
      <c r="BF72" s="252"/>
      <c r="BG72" s="252"/>
      <c r="BH72" s="252"/>
      <c r="BI72" s="252"/>
      <c r="BJ72" s="252"/>
      <c r="BK72" s="252"/>
      <c r="BL72" s="252"/>
      <c r="BM72" s="252"/>
      <c r="BN72" s="252"/>
      <c r="BO72" s="252"/>
      <c r="BP72" s="252"/>
      <c r="BQ72" s="252"/>
      <c r="BR72" s="48"/>
      <c r="BS72" s="49"/>
      <c r="BT72" s="253" t="s">
        <v>0</v>
      </c>
      <c r="BU72" s="254"/>
      <c r="BV72" s="254"/>
      <c r="BW72" s="243"/>
      <c r="BX72" s="244"/>
      <c r="BY72" s="244"/>
      <c r="BZ72" s="48"/>
      <c r="CA72" s="49"/>
      <c r="CB72" s="49"/>
      <c r="CC72" s="49"/>
      <c r="CD72" s="178" t="s">
        <v>1</v>
      </c>
      <c r="CE72" s="172"/>
      <c r="CF72" s="256"/>
      <c r="CG72" s="243"/>
      <c r="CH72" s="244"/>
      <c r="CI72" s="244"/>
      <c r="CJ72" s="48"/>
      <c r="CK72" s="52"/>
    </row>
    <row r="73" spans="3:108" ht="23.25" customHeight="1" x14ac:dyDescent="0.2">
      <c r="C73" s="245" t="s">
        <v>48</v>
      </c>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6"/>
      <c r="AI73" s="246"/>
      <c r="AJ73" s="246"/>
      <c r="AK73" s="246"/>
      <c r="AL73" s="246"/>
      <c r="AM73" s="247"/>
      <c r="AN73" s="247"/>
      <c r="AO73" s="247"/>
      <c r="AP73" s="247"/>
      <c r="AQ73" s="247"/>
      <c r="AR73" s="247"/>
      <c r="AS73" s="247"/>
      <c r="AT73" s="247"/>
      <c r="AU73" s="247"/>
      <c r="AV73" s="247"/>
      <c r="AX73" s="252"/>
      <c r="AY73" s="252"/>
      <c r="AZ73" s="252"/>
      <c r="BA73" s="252"/>
      <c r="BB73" s="252"/>
      <c r="BC73" s="252"/>
      <c r="BD73" s="252"/>
      <c r="BE73" s="252"/>
      <c r="BF73" s="252"/>
      <c r="BG73" s="252"/>
      <c r="BH73" s="252"/>
      <c r="BI73" s="252"/>
      <c r="BJ73" s="252"/>
      <c r="BK73" s="252"/>
      <c r="BL73" s="252"/>
      <c r="BM73" s="252"/>
      <c r="BN73" s="252"/>
      <c r="BO73" s="252"/>
      <c r="BP73" s="252"/>
      <c r="BQ73" s="252"/>
      <c r="BR73" s="50"/>
      <c r="BS73" s="51"/>
      <c r="BT73" s="255"/>
      <c r="BU73" s="254"/>
      <c r="BV73" s="254"/>
      <c r="BW73" s="234"/>
      <c r="BX73" s="234"/>
      <c r="BY73" s="234"/>
      <c r="BZ73" s="50"/>
      <c r="CA73" s="51"/>
      <c r="CB73" s="51"/>
      <c r="CC73" s="51"/>
      <c r="CD73" s="191"/>
      <c r="CE73" s="191"/>
      <c r="CF73" s="257"/>
      <c r="CG73" s="234"/>
      <c r="CH73" s="234"/>
      <c r="CI73" s="234"/>
      <c r="CJ73" s="50"/>
      <c r="CK73" s="53"/>
    </row>
    <row r="74" spans="3:108" ht="11.25" customHeight="1" x14ac:dyDescent="0.2">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row>
    <row r="75" spans="3:108" ht="27" customHeight="1" x14ac:dyDescent="0.2">
      <c r="C75" s="352" t="str">
        <f>IF(AM72&gt;0,IF(AM72=AT94,"OK","ERROR ENTRE VALOR VIVIENDA Y FINANCIACION TOTAL")," ")</f>
        <v xml:space="preserve"> </v>
      </c>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3"/>
      <c r="AM75" s="351" t="s">
        <v>223</v>
      </c>
      <c r="AN75" s="351"/>
      <c r="AO75" s="351"/>
      <c r="AP75" s="351"/>
      <c r="AQ75" s="351"/>
      <c r="AR75" s="351"/>
      <c r="AS75" s="351"/>
      <c r="AT75" s="351"/>
      <c r="AU75" s="351"/>
      <c r="AV75" s="351"/>
      <c r="AW75" s="351"/>
      <c r="AX75" s="351"/>
      <c r="AY75" s="351"/>
      <c r="AZ75" s="351"/>
      <c r="BA75" s="351"/>
      <c r="BB75" s="351"/>
      <c r="BC75" s="248" t="str">
        <f>IF(AM73&gt;0,IF(AM73=AT94,"OK","ERROR ENTRE VALOR VIVIENDA Y FINANCIACION TOTAL")," ")</f>
        <v xml:space="preserve"> </v>
      </c>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row>
    <row r="76" spans="3:108" ht="11.25" customHeight="1" x14ac:dyDescent="0.2">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row>
    <row r="77" spans="3:108" ht="24.75" customHeight="1" x14ac:dyDescent="0.2">
      <c r="C77" s="258" t="s">
        <v>21</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60"/>
      <c r="AT77" s="55"/>
      <c r="AU77" s="258" t="s">
        <v>22</v>
      </c>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c r="CI77" s="259"/>
      <c r="CJ77" s="259"/>
      <c r="CK77" s="260"/>
    </row>
    <row r="78" spans="3:108" ht="24" customHeight="1" x14ac:dyDescent="0.2">
      <c r="C78" s="224" t="s">
        <v>35</v>
      </c>
      <c r="D78" s="232"/>
      <c r="E78" s="232"/>
      <c r="F78" s="232"/>
      <c r="G78" s="232"/>
      <c r="H78" s="232"/>
      <c r="I78" s="232"/>
      <c r="J78" s="232"/>
      <c r="K78" s="232"/>
      <c r="L78" s="232"/>
      <c r="M78" s="232"/>
      <c r="N78" s="232"/>
      <c r="O78" s="232"/>
      <c r="P78" s="232"/>
      <c r="Q78" s="232"/>
      <c r="R78" s="232"/>
      <c r="S78" s="232"/>
      <c r="T78" s="232"/>
      <c r="U78" s="232"/>
      <c r="V78" s="224" t="s">
        <v>216</v>
      </c>
      <c r="W78" s="232"/>
      <c r="X78" s="232"/>
      <c r="Y78" s="233"/>
      <c r="Z78" s="200"/>
      <c r="AA78" s="200"/>
      <c r="AB78" s="34"/>
      <c r="AC78" s="232" t="s">
        <v>157</v>
      </c>
      <c r="AD78" s="232"/>
      <c r="AE78" s="232"/>
      <c r="AF78" s="200"/>
      <c r="AG78" s="200"/>
      <c r="AH78" s="218"/>
      <c r="AI78" s="219"/>
      <c r="AJ78" s="219"/>
      <c r="AK78" s="219"/>
      <c r="AL78" s="219"/>
      <c r="AM78" s="219"/>
      <c r="AN78" s="219"/>
      <c r="AO78" s="219"/>
      <c r="AP78" s="219"/>
      <c r="AQ78" s="219"/>
      <c r="AR78" s="219"/>
      <c r="AS78" s="220"/>
      <c r="AU78" s="215" t="s">
        <v>40</v>
      </c>
      <c r="AV78" s="215"/>
      <c r="AW78" s="215"/>
      <c r="AX78" s="215"/>
      <c r="AY78" s="215"/>
      <c r="AZ78" s="215"/>
      <c r="BA78" s="215"/>
      <c r="BB78" s="215"/>
      <c r="BC78" s="215"/>
      <c r="BD78" s="215"/>
      <c r="BE78" s="215"/>
      <c r="BF78" s="215"/>
      <c r="BG78" s="215"/>
      <c r="BH78" s="215"/>
      <c r="BI78" s="215"/>
      <c r="BJ78" s="215"/>
      <c r="BK78" s="215"/>
      <c r="BL78" s="215"/>
      <c r="BM78" s="215"/>
      <c r="BN78" s="215"/>
      <c r="BO78" s="234"/>
      <c r="BP78" s="234"/>
      <c r="BQ78" s="234"/>
      <c r="BR78" s="234"/>
      <c r="BS78" s="234"/>
      <c r="BT78" s="234"/>
      <c r="BU78" s="234"/>
      <c r="BV78" s="234"/>
      <c r="BW78" s="234"/>
      <c r="BX78" s="234"/>
      <c r="BY78" s="234"/>
      <c r="BZ78" s="218"/>
      <c r="CA78" s="219"/>
      <c r="CB78" s="219"/>
      <c r="CC78" s="219"/>
      <c r="CD78" s="219"/>
      <c r="CE78" s="219"/>
      <c r="CF78" s="219"/>
      <c r="CG78" s="219"/>
      <c r="CH78" s="219"/>
      <c r="CI78" s="219"/>
      <c r="CJ78" s="219"/>
      <c r="CK78" s="220"/>
    </row>
    <row r="79" spans="3:108" ht="24" customHeight="1" x14ac:dyDescent="0.2">
      <c r="C79" s="215" t="s">
        <v>36</v>
      </c>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8"/>
      <c r="AI79" s="219"/>
      <c r="AJ79" s="219"/>
      <c r="AK79" s="219"/>
      <c r="AL79" s="219"/>
      <c r="AM79" s="219"/>
      <c r="AN79" s="219"/>
      <c r="AO79" s="219"/>
      <c r="AP79" s="219"/>
      <c r="AQ79" s="219"/>
      <c r="AR79" s="219"/>
      <c r="AS79" s="220"/>
      <c r="AU79" s="215" t="s">
        <v>170</v>
      </c>
      <c r="AV79" s="215"/>
      <c r="AW79" s="215"/>
      <c r="AX79" s="215"/>
      <c r="AY79" s="215"/>
      <c r="AZ79" s="215"/>
      <c r="BA79" s="215"/>
      <c r="BB79" s="215"/>
      <c r="BC79" s="215"/>
      <c r="BD79" s="215"/>
      <c r="BE79" s="215"/>
      <c r="BF79" s="215"/>
      <c r="BG79" s="215"/>
      <c r="BH79" s="215"/>
      <c r="BI79" s="215"/>
      <c r="BJ79" s="215"/>
      <c r="BK79" s="215"/>
      <c r="BL79" s="215"/>
      <c r="BM79" s="215"/>
      <c r="BN79" s="215"/>
      <c r="BO79" s="215"/>
      <c r="BP79" s="215"/>
      <c r="BQ79" s="215"/>
      <c r="BR79" s="215"/>
      <c r="BS79" s="215"/>
      <c r="BT79" s="215"/>
      <c r="BU79" s="215"/>
      <c r="BV79" s="215"/>
      <c r="BW79" s="215"/>
      <c r="BX79" s="215"/>
      <c r="BY79" s="215"/>
      <c r="BZ79" s="218"/>
      <c r="CA79" s="219"/>
      <c r="CB79" s="219"/>
      <c r="CC79" s="219"/>
      <c r="CD79" s="219"/>
      <c r="CE79" s="219"/>
      <c r="CF79" s="219"/>
      <c r="CG79" s="219"/>
      <c r="CH79" s="219"/>
      <c r="CI79" s="219"/>
      <c r="CJ79" s="219"/>
      <c r="CK79" s="220"/>
    </row>
    <row r="80" spans="3:108" ht="24" customHeight="1" x14ac:dyDescent="0.2">
      <c r="C80" s="215" t="s">
        <v>7</v>
      </c>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8"/>
      <c r="AI80" s="219"/>
      <c r="AJ80" s="219"/>
      <c r="AK80" s="219"/>
      <c r="AL80" s="219"/>
      <c r="AM80" s="219"/>
      <c r="AN80" s="219"/>
      <c r="AO80" s="219"/>
      <c r="AP80" s="219"/>
      <c r="AQ80" s="219"/>
      <c r="AR80" s="219"/>
      <c r="AS80" s="220"/>
      <c r="AU80" s="224" t="s">
        <v>41</v>
      </c>
      <c r="AV80" s="140"/>
      <c r="AW80" s="140"/>
      <c r="AX80" s="140"/>
      <c r="AY80" s="140"/>
      <c r="AZ80" s="140"/>
      <c r="BA80" s="140"/>
      <c r="BB80" s="140"/>
      <c r="BC80" s="140"/>
      <c r="BD80" s="140"/>
      <c r="BE80" s="140"/>
      <c r="BF80" s="140"/>
      <c r="BG80" s="140"/>
      <c r="BH80" s="140"/>
      <c r="BI80" s="140"/>
      <c r="BJ80" s="140"/>
      <c r="BK80" s="140"/>
      <c r="BL80" s="140"/>
      <c r="BM80" s="140"/>
      <c r="BN80" s="140"/>
      <c r="BO80" s="229" t="str">
        <f>IF((+AM73-AH86-BZ86-AT93+AM72)=0," ",(+AM73-AH86-BZ86-AT93+AM72))</f>
        <v xml:space="preserve"> </v>
      </c>
      <c r="BP80" s="230"/>
      <c r="BQ80" s="230"/>
      <c r="BR80" s="230"/>
      <c r="BS80" s="230"/>
      <c r="BT80" s="230"/>
      <c r="BU80" s="230"/>
      <c r="BV80" s="230"/>
      <c r="BW80" s="230"/>
      <c r="BX80" s="230"/>
      <c r="BY80" s="231"/>
      <c r="BZ80" s="218"/>
      <c r="CA80" s="219"/>
      <c r="CB80" s="219"/>
      <c r="CC80" s="219"/>
      <c r="CD80" s="219"/>
      <c r="CE80" s="219"/>
      <c r="CF80" s="219"/>
      <c r="CG80" s="219"/>
      <c r="CH80" s="219"/>
      <c r="CI80" s="219"/>
      <c r="CJ80" s="219"/>
      <c r="CK80" s="220"/>
      <c r="CS80" s="65" t="str">
        <f>IF(AM72&gt;0,IF(AN72=AT94,"OK","ERROR")," ")</f>
        <v xml:space="preserve"> </v>
      </c>
    </row>
    <row r="81" spans="3:89" ht="24" customHeight="1" x14ac:dyDescent="0.2">
      <c r="C81" s="215" t="s">
        <v>37</v>
      </c>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8"/>
      <c r="AI81" s="219"/>
      <c r="AJ81" s="219"/>
      <c r="AK81" s="219"/>
      <c r="AL81" s="219"/>
      <c r="AM81" s="219"/>
      <c r="AN81" s="219"/>
      <c r="AO81" s="219"/>
      <c r="AP81" s="219"/>
      <c r="AQ81" s="219"/>
      <c r="AR81" s="219"/>
      <c r="AS81" s="220"/>
      <c r="AU81" s="215" t="s">
        <v>42</v>
      </c>
      <c r="AV81" s="215"/>
      <c r="AW81" s="215"/>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c r="BV81" s="215"/>
      <c r="BW81" s="215"/>
      <c r="BX81" s="215"/>
      <c r="BY81" s="215"/>
      <c r="BZ81" s="218"/>
      <c r="CA81" s="219"/>
      <c r="CB81" s="219"/>
      <c r="CC81" s="219"/>
      <c r="CD81" s="219"/>
      <c r="CE81" s="219"/>
      <c r="CF81" s="219"/>
      <c r="CG81" s="219"/>
      <c r="CH81" s="219"/>
      <c r="CI81" s="219"/>
      <c r="CJ81" s="219"/>
      <c r="CK81" s="220"/>
    </row>
    <row r="82" spans="3:89" ht="24" customHeight="1" x14ac:dyDescent="0.2">
      <c r="C82" s="224" t="s">
        <v>155</v>
      </c>
      <c r="D82" s="225"/>
      <c r="E82" s="225"/>
      <c r="F82" s="225"/>
      <c r="G82" s="225"/>
      <c r="H82" s="225"/>
      <c r="I82" s="225"/>
      <c r="J82" s="225"/>
      <c r="K82" s="225"/>
      <c r="L82" s="224" t="s">
        <v>254</v>
      </c>
      <c r="M82" s="346"/>
      <c r="N82" s="346"/>
      <c r="O82" s="346"/>
      <c r="P82" s="346"/>
      <c r="Q82" s="346"/>
      <c r="R82" s="346"/>
      <c r="S82" s="346"/>
      <c r="T82" s="346"/>
      <c r="U82" s="346"/>
      <c r="V82" s="346"/>
      <c r="W82" s="347"/>
      <c r="X82" s="347"/>
      <c r="Y82" s="347"/>
      <c r="Z82" s="347"/>
      <c r="AA82" s="347"/>
      <c r="AB82" s="347"/>
      <c r="AC82" s="347"/>
      <c r="AD82" s="347"/>
      <c r="AE82" s="347"/>
      <c r="AF82" s="347"/>
      <c r="AG82" s="347"/>
      <c r="AH82" s="218"/>
      <c r="AI82" s="219"/>
      <c r="AJ82" s="219"/>
      <c r="AK82" s="219"/>
      <c r="AL82" s="219"/>
      <c r="AM82" s="219"/>
      <c r="AN82" s="219"/>
      <c r="AO82" s="219"/>
      <c r="AP82" s="219"/>
      <c r="AQ82" s="219"/>
      <c r="AR82" s="219"/>
      <c r="AS82" s="220"/>
      <c r="AU82" s="215" t="s">
        <v>14</v>
      </c>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c r="BT82" s="215"/>
      <c r="BU82" s="215"/>
      <c r="BV82" s="215"/>
      <c r="BW82" s="215"/>
      <c r="BX82" s="215"/>
      <c r="BY82" s="215"/>
      <c r="BZ82" s="218"/>
      <c r="CA82" s="219"/>
      <c r="CB82" s="219"/>
      <c r="CC82" s="219"/>
      <c r="CD82" s="219"/>
      <c r="CE82" s="219"/>
      <c r="CF82" s="219"/>
      <c r="CG82" s="219"/>
      <c r="CH82" s="219"/>
      <c r="CI82" s="219"/>
      <c r="CJ82" s="219"/>
      <c r="CK82" s="220"/>
    </row>
    <row r="83" spans="3:89" ht="24" customHeight="1" x14ac:dyDescent="0.2">
      <c r="C83" s="215" t="s">
        <v>38</v>
      </c>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8"/>
      <c r="AI83" s="219"/>
      <c r="AJ83" s="219"/>
      <c r="AK83" s="219"/>
      <c r="AL83" s="219"/>
      <c r="AM83" s="219"/>
      <c r="AN83" s="219"/>
      <c r="AO83" s="219"/>
      <c r="AP83" s="219"/>
      <c r="AQ83" s="219"/>
      <c r="AR83" s="219"/>
      <c r="AS83" s="220"/>
      <c r="AU83" s="215" t="s">
        <v>30</v>
      </c>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8"/>
      <c r="CA83" s="219"/>
      <c r="CB83" s="219"/>
      <c r="CC83" s="219"/>
      <c r="CD83" s="219"/>
      <c r="CE83" s="219"/>
      <c r="CF83" s="219"/>
      <c r="CG83" s="219"/>
      <c r="CH83" s="219"/>
      <c r="CI83" s="219"/>
      <c r="CJ83" s="219"/>
      <c r="CK83" s="220"/>
    </row>
    <row r="84" spans="3:89" ht="24" customHeight="1" x14ac:dyDescent="0.2">
      <c r="C84" s="215" t="s">
        <v>39</v>
      </c>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8"/>
      <c r="AI84" s="219"/>
      <c r="AJ84" s="219"/>
      <c r="AK84" s="219"/>
      <c r="AL84" s="219"/>
      <c r="AM84" s="219"/>
      <c r="AN84" s="219"/>
      <c r="AO84" s="219"/>
      <c r="AP84" s="219"/>
      <c r="AQ84" s="219"/>
      <c r="AR84" s="219"/>
      <c r="AS84" s="220"/>
      <c r="AU84" s="224" t="s">
        <v>24</v>
      </c>
      <c r="AV84" s="225"/>
      <c r="AW84" s="225"/>
      <c r="AX84" s="225"/>
      <c r="AY84" s="225"/>
      <c r="AZ84" s="225"/>
      <c r="BA84" s="225"/>
      <c r="BB84" s="225"/>
      <c r="BC84" s="225"/>
      <c r="BD84" s="225"/>
      <c r="BE84" s="225"/>
      <c r="BF84" s="225"/>
      <c r="BG84" s="225"/>
      <c r="BH84" s="225"/>
      <c r="BI84" s="225"/>
      <c r="BJ84" s="226"/>
      <c r="BK84" s="227"/>
      <c r="BL84" s="227"/>
      <c r="BM84" s="227"/>
      <c r="BN84" s="227"/>
      <c r="BO84" s="227"/>
      <c r="BP84" s="227"/>
      <c r="BQ84" s="227"/>
      <c r="BR84" s="227"/>
      <c r="BS84" s="227"/>
      <c r="BT84" s="227"/>
      <c r="BU84" s="227"/>
      <c r="BV84" s="227"/>
      <c r="BW84" s="227"/>
      <c r="BX84" s="227"/>
      <c r="BY84" s="228"/>
      <c r="BZ84" s="218"/>
      <c r="CA84" s="219"/>
      <c r="CB84" s="219"/>
      <c r="CC84" s="219"/>
      <c r="CD84" s="219"/>
      <c r="CE84" s="219"/>
      <c r="CF84" s="219"/>
      <c r="CG84" s="219"/>
      <c r="CH84" s="219"/>
      <c r="CI84" s="219"/>
      <c r="CJ84" s="219"/>
      <c r="CK84" s="220"/>
    </row>
    <row r="85" spans="3:89" ht="24" customHeight="1" x14ac:dyDescent="0.2">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8"/>
      <c r="AI85" s="219"/>
      <c r="AJ85" s="219"/>
      <c r="AK85" s="219"/>
      <c r="AL85" s="219"/>
      <c r="AM85" s="219"/>
      <c r="AN85" s="219"/>
      <c r="AO85" s="219"/>
      <c r="AP85" s="219"/>
      <c r="AQ85" s="219"/>
      <c r="AR85" s="219"/>
      <c r="AS85" s="220"/>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8"/>
      <c r="CA85" s="219"/>
      <c r="CB85" s="219"/>
      <c r="CC85" s="219"/>
      <c r="CD85" s="219"/>
      <c r="CE85" s="219"/>
      <c r="CF85" s="219"/>
      <c r="CG85" s="219"/>
      <c r="CH85" s="219"/>
      <c r="CI85" s="219"/>
      <c r="CJ85" s="219"/>
      <c r="CK85" s="220"/>
    </row>
    <row r="86" spans="3:89" ht="24" customHeight="1" x14ac:dyDescent="0.2">
      <c r="C86" s="215" t="s">
        <v>8</v>
      </c>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21">
        <f>SUM(AH78:AS85)</f>
        <v>0</v>
      </c>
      <c r="AI86" s="222"/>
      <c r="AJ86" s="222"/>
      <c r="AK86" s="222"/>
      <c r="AL86" s="222"/>
      <c r="AM86" s="222"/>
      <c r="AN86" s="222"/>
      <c r="AO86" s="222"/>
      <c r="AP86" s="222"/>
      <c r="AQ86" s="222"/>
      <c r="AR86" s="222"/>
      <c r="AS86" s="223"/>
      <c r="AT86" s="54"/>
      <c r="AU86" s="215" t="s">
        <v>15</v>
      </c>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c r="BV86" s="215"/>
      <c r="BW86" s="215"/>
      <c r="BX86" s="215"/>
      <c r="BY86" s="215"/>
      <c r="BZ86" s="221">
        <f>SUM(BZ78:CK85)</f>
        <v>0</v>
      </c>
      <c r="CA86" s="222"/>
      <c r="CB86" s="222"/>
      <c r="CC86" s="222"/>
      <c r="CD86" s="222"/>
      <c r="CE86" s="222"/>
      <c r="CF86" s="222"/>
      <c r="CG86" s="222"/>
      <c r="CH86" s="222"/>
      <c r="CI86" s="222"/>
      <c r="CJ86" s="222"/>
      <c r="CK86" s="223"/>
    </row>
    <row r="87" spans="3:89" ht="24" customHeight="1" x14ac:dyDescent="0.2">
      <c r="C87" s="215" t="s">
        <v>217</v>
      </c>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00"/>
      <c r="AC87" s="200"/>
      <c r="AD87" s="200"/>
      <c r="AE87" s="200"/>
      <c r="AF87" s="200"/>
      <c r="AG87" s="200"/>
      <c r="AH87" s="200"/>
      <c r="AI87" s="200"/>
      <c r="AJ87" s="200"/>
      <c r="AK87" s="200"/>
      <c r="AL87" s="200"/>
      <c r="AM87" s="200"/>
      <c r="AN87" s="200"/>
      <c r="AO87" s="200"/>
      <c r="AP87" s="200"/>
      <c r="AQ87" s="200"/>
      <c r="AR87" s="200"/>
      <c r="AS87" s="200"/>
      <c r="AU87" s="215" t="s">
        <v>218</v>
      </c>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6"/>
      <c r="BU87" s="216"/>
      <c r="BV87" s="216"/>
      <c r="BW87" s="216"/>
      <c r="BX87" s="216"/>
      <c r="BY87" s="216"/>
      <c r="BZ87" s="216"/>
      <c r="CA87" s="216"/>
      <c r="CB87" s="216"/>
      <c r="CC87" s="216"/>
      <c r="CD87" s="216"/>
      <c r="CE87" s="216"/>
      <c r="CF87" s="216"/>
      <c r="CG87" s="216"/>
      <c r="CH87" s="216"/>
      <c r="CI87" s="216"/>
      <c r="CJ87" s="216"/>
      <c r="CK87" s="216"/>
    </row>
    <row r="88" spans="3:89" ht="11.25" customHeight="1" x14ac:dyDescent="0.2">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row>
    <row r="89" spans="3:89" ht="27.75" customHeight="1" x14ac:dyDescent="0.2">
      <c r="C89" s="179" t="s">
        <v>224</v>
      </c>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row>
    <row r="90" spans="3:89" ht="11.25" customHeight="1" x14ac:dyDescent="0.2">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row>
    <row r="91" spans="3:89" ht="18.75" customHeight="1" x14ac:dyDescent="0.2">
      <c r="C91" s="193" t="s">
        <v>12</v>
      </c>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213">
        <f>+AH86</f>
        <v>0</v>
      </c>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row>
    <row r="92" spans="3:89" ht="18.75" customHeight="1" x14ac:dyDescent="0.2">
      <c r="C92" s="193" t="s">
        <v>13</v>
      </c>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213">
        <f>+BZ86</f>
        <v>0</v>
      </c>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row>
    <row r="93" spans="3:89" ht="18.75" customHeight="1" x14ac:dyDescent="0.2">
      <c r="C93" s="193" t="s">
        <v>34</v>
      </c>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213">
        <f>+BQ55</f>
        <v>0</v>
      </c>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3:89" ht="18.75" customHeight="1" x14ac:dyDescent="0.2">
      <c r="C94" s="193" t="s">
        <v>29</v>
      </c>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214"/>
      <c r="AI94" s="214"/>
      <c r="AJ94" s="214"/>
      <c r="AK94" s="214"/>
      <c r="AL94" s="214"/>
      <c r="AM94" s="214"/>
      <c r="AN94" s="214"/>
      <c r="AO94" s="214"/>
      <c r="AP94" s="214"/>
      <c r="AQ94" s="214"/>
      <c r="AR94" s="214"/>
      <c r="AS94" s="214"/>
      <c r="AT94" s="213">
        <f>SUM(AT91:CK93)</f>
        <v>0</v>
      </c>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row>
    <row r="95" spans="3:89" ht="11.25" customHeight="1" x14ac:dyDescent="0.2">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row>
    <row r="96" spans="3:89" ht="27.75" customHeight="1" x14ac:dyDescent="0.2">
      <c r="C96" s="179" t="s">
        <v>225</v>
      </c>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row>
    <row r="97" spans="3:171" ht="11.25" customHeight="1" x14ac:dyDescent="0.2">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row>
    <row r="98" spans="3:171" ht="20.25" customHeight="1" x14ac:dyDescent="0.2">
      <c r="C98" s="198" t="s">
        <v>21</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54"/>
      <c r="AU98" s="198" t="s">
        <v>226</v>
      </c>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row>
    <row r="99" spans="3:171" ht="20.25" customHeight="1" x14ac:dyDescent="0.2">
      <c r="C99" s="199" t="s">
        <v>16</v>
      </c>
      <c r="D99" s="199"/>
      <c r="E99" s="199"/>
      <c r="F99" s="199"/>
      <c r="G99" s="199"/>
      <c r="H99" s="199"/>
      <c r="I99" s="199"/>
      <c r="J99" s="199"/>
      <c r="K99" s="199"/>
      <c r="L99" s="199"/>
      <c r="M99" s="199"/>
      <c r="N99" s="199"/>
      <c r="O99" s="199"/>
      <c r="P99" s="199"/>
      <c r="Q99" s="199"/>
      <c r="R99" s="199"/>
      <c r="S99" s="199"/>
      <c r="T99" s="199"/>
      <c r="U99" s="199"/>
      <c r="V99" s="199"/>
      <c r="W99" s="199"/>
      <c r="X99" s="199"/>
      <c r="Y99" s="200"/>
      <c r="Z99" s="200"/>
      <c r="AA99" s="200"/>
      <c r="AB99" s="200"/>
      <c r="AC99" s="200"/>
      <c r="AD99" s="200"/>
      <c r="AE99" s="200"/>
      <c r="AF99" s="200"/>
      <c r="AG99" s="200"/>
      <c r="AH99" s="200"/>
      <c r="AI99" s="200"/>
      <c r="AJ99" s="200"/>
      <c r="AK99" s="200"/>
      <c r="AL99" s="200"/>
      <c r="AM99" s="200"/>
      <c r="AN99" s="200"/>
      <c r="AO99" s="200"/>
      <c r="AP99" s="200"/>
      <c r="AQ99" s="200"/>
      <c r="AR99" s="200"/>
      <c r="AS99" s="200"/>
      <c r="AU99" s="201" t="s">
        <v>19</v>
      </c>
      <c r="AV99" s="202"/>
      <c r="AW99" s="202"/>
      <c r="AX99" s="202"/>
      <c r="AY99" s="202"/>
      <c r="AZ99" s="202"/>
      <c r="BA99" s="202"/>
      <c r="BB99" s="202"/>
      <c r="BC99" s="202"/>
      <c r="BD99" s="202"/>
      <c r="BE99" s="202"/>
      <c r="BF99" s="202"/>
      <c r="BG99" s="202"/>
      <c r="BH99" s="202"/>
      <c r="BI99" s="202"/>
      <c r="BJ99" s="202"/>
      <c r="BK99" s="202"/>
      <c r="BL99" s="202"/>
      <c r="BM99" s="202"/>
      <c r="BN99" s="202"/>
      <c r="BO99" s="202"/>
      <c r="BP99" s="203"/>
      <c r="BQ99" s="207"/>
      <c r="BR99" s="208"/>
      <c r="BS99" s="208"/>
      <c r="BT99" s="208"/>
      <c r="BU99" s="208"/>
      <c r="BV99" s="208"/>
      <c r="BW99" s="208"/>
      <c r="BX99" s="208"/>
      <c r="BY99" s="208"/>
      <c r="BZ99" s="208"/>
      <c r="CA99" s="208"/>
      <c r="CB99" s="208"/>
      <c r="CC99" s="208"/>
      <c r="CD99" s="208"/>
      <c r="CE99" s="208"/>
      <c r="CF99" s="208"/>
      <c r="CG99" s="208"/>
      <c r="CH99" s="208"/>
      <c r="CI99" s="208"/>
      <c r="CJ99" s="208"/>
      <c r="CK99" s="209"/>
    </row>
    <row r="100" spans="3:171" ht="20.25" customHeight="1" x14ac:dyDescent="0.2">
      <c r="C100" s="193" t="s">
        <v>17</v>
      </c>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U100" s="204"/>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6"/>
      <c r="BQ100" s="210"/>
      <c r="BR100" s="211"/>
      <c r="BS100" s="211"/>
      <c r="BT100" s="211"/>
      <c r="BU100" s="211"/>
      <c r="BV100" s="211"/>
      <c r="BW100" s="211"/>
      <c r="BX100" s="211"/>
      <c r="BY100" s="211"/>
      <c r="BZ100" s="211"/>
      <c r="CA100" s="211"/>
      <c r="CB100" s="211"/>
      <c r="CC100" s="211"/>
      <c r="CD100" s="211"/>
      <c r="CE100" s="211"/>
      <c r="CF100" s="211"/>
      <c r="CG100" s="211"/>
      <c r="CH100" s="211"/>
      <c r="CI100" s="211"/>
      <c r="CJ100" s="211"/>
      <c r="CK100" s="212"/>
    </row>
    <row r="101" spans="3:171" ht="20.25" customHeight="1" x14ac:dyDescent="0.2">
      <c r="C101" s="193" t="s">
        <v>43</v>
      </c>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U101" s="195" t="s">
        <v>25</v>
      </c>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row>
    <row r="102" spans="3:171" ht="20.25" customHeight="1" x14ac:dyDescent="0.2">
      <c r="C102" s="193" t="s">
        <v>18</v>
      </c>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U102" s="193" t="s">
        <v>18</v>
      </c>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194"/>
      <c r="BS102" s="194"/>
      <c r="BT102" s="194"/>
      <c r="BU102" s="194"/>
      <c r="BV102" s="194"/>
      <c r="BW102" s="194"/>
      <c r="BX102" s="194"/>
      <c r="BY102" s="194"/>
      <c r="BZ102" s="194"/>
      <c r="CA102" s="194"/>
      <c r="CB102" s="194"/>
      <c r="CC102" s="194"/>
      <c r="CD102" s="194"/>
      <c r="CE102" s="194"/>
      <c r="CF102" s="194"/>
      <c r="CG102" s="194"/>
      <c r="CH102" s="194"/>
      <c r="CI102" s="194"/>
      <c r="CJ102" s="194"/>
      <c r="CK102" s="194"/>
    </row>
    <row r="103" spans="3:171" ht="11.25" customHeight="1" x14ac:dyDescent="0.2">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row>
    <row r="104" spans="3:171" ht="27" customHeight="1" x14ac:dyDescent="0.2">
      <c r="C104" s="179" t="s">
        <v>227</v>
      </c>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row>
    <row r="105" spans="3:171" ht="11.25" customHeight="1" x14ac:dyDescent="0.2">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row>
    <row r="106" spans="3:171" s="11" customFormat="1" ht="17.25" customHeight="1" x14ac:dyDescent="0.2">
      <c r="C106" s="180" t="s">
        <v>228</v>
      </c>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c r="BW106" s="181"/>
      <c r="BX106" s="181"/>
      <c r="BY106" s="181"/>
      <c r="BZ106" s="181"/>
      <c r="CA106" s="181"/>
      <c r="CB106" s="181"/>
      <c r="CC106" s="181"/>
      <c r="CD106" s="181"/>
      <c r="CE106" s="181"/>
      <c r="CF106" s="181"/>
      <c r="CG106" s="181"/>
      <c r="CH106" s="181"/>
      <c r="CI106" s="181"/>
      <c r="CJ106" s="181"/>
      <c r="CK106" s="182"/>
      <c r="CQ106" s="91"/>
      <c r="CR106" s="91"/>
      <c r="CS106" s="91"/>
      <c r="CT106" s="91"/>
      <c r="CU106" s="91"/>
      <c r="CV106" s="91"/>
      <c r="CW106" s="91"/>
      <c r="CX106" s="91"/>
      <c r="CY106" s="91"/>
      <c r="CZ106" s="91"/>
      <c r="DA106" s="91"/>
      <c r="DB106" s="91"/>
      <c r="DC106" s="91"/>
      <c r="DD106" s="91"/>
      <c r="DE106" s="103"/>
      <c r="DF106" s="103"/>
      <c r="DG106" s="103"/>
      <c r="DH106" s="103"/>
      <c r="DI106" s="103"/>
      <c r="DJ106" s="103"/>
      <c r="DK106" s="103"/>
      <c r="DL106" s="103"/>
      <c r="DM106" s="103"/>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c r="EO106" s="98"/>
      <c r="EP106" s="98"/>
      <c r="EQ106" s="98"/>
      <c r="ER106" s="98"/>
      <c r="ES106" s="98"/>
      <c r="ET106" s="98"/>
      <c r="EU106" s="98"/>
      <c r="EV106" s="98"/>
      <c r="EW106" s="98"/>
      <c r="EX106" s="98"/>
      <c r="EY106" s="98"/>
      <c r="EZ106" s="98"/>
      <c r="FA106" s="98"/>
      <c r="FB106" s="98"/>
      <c r="FC106" s="98"/>
      <c r="FD106" s="98"/>
      <c r="FE106" s="98"/>
      <c r="FF106" s="98"/>
      <c r="FG106" s="98"/>
      <c r="FH106" s="98"/>
      <c r="FI106" s="98"/>
      <c r="FJ106" s="98"/>
      <c r="FK106" s="98"/>
      <c r="FL106" s="98"/>
      <c r="FM106" s="98"/>
      <c r="FN106" s="98"/>
      <c r="FO106" s="98"/>
    </row>
    <row r="107" spans="3:171" s="11" customFormat="1" ht="17.25" customHeight="1" x14ac:dyDescent="0.2">
      <c r="C107" s="183"/>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5"/>
      <c r="CQ107" s="91"/>
      <c r="CR107" s="91"/>
      <c r="CS107" s="91"/>
      <c r="CT107" s="91"/>
      <c r="CU107" s="91"/>
      <c r="CV107" s="91"/>
      <c r="CW107" s="91"/>
      <c r="CX107" s="91"/>
      <c r="CY107" s="91"/>
      <c r="CZ107" s="91"/>
      <c r="DA107" s="91"/>
      <c r="DB107" s="91"/>
      <c r="DC107" s="91"/>
      <c r="DD107" s="91"/>
      <c r="DE107" s="103"/>
      <c r="DF107" s="103"/>
      <c r="DG107" s="103"/>
      <c r="DH107" s="103"/>
      <c r="DI107" s="103"/>
      <c r="DJ107" s="103"/>
      <c r="DK107" s="103"/>
      <c r="DL107" s="103"/>
      <c r="DM107" s="103"/>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c r="EO107" s="98"/>
      <c r="EP107" s="98"/>
      <c r="EQ107" s="98"/>
      <c r="ER107" s="98"/>
      <c r="ES107" s="98"/>
      <c r="ET107" s="98"/>
      <c r="EU107" s="98"/>
      <c r="EV107" s="98"/>
      <c r="EW107" s="98"/>
      <c r="EX107" s="98"/>
      <c r="EY107" s="98"/>
      <c r="EZ107" s="98"/>
      <c r="FA107" s="98"/>
      <c r="FB107" s="98"/>
      <c r="FC107" s="98"/>
      <c r="FD107" s="98"/>
      <c r="FE107" s="98"/>
      <c r="FF107" s="98"/>
      <c r="FG107" s="98"/>
      <c r="FH107" s="98"/>
      <c r="FI107" s="98"/>
      <c r="FJ107" s="98"/>
      <c r="FK107" s="98"/>
      <c r="FL107" s="98"/>
      <c r="FM107" s="98"/>
      <c r="FN107" s="98"/>
      <c r="FO107" s="98"/>
    </row>
    <row r="108" spans="3:171" s="11" customFormat="1" ht="17.25" customHeight="1" x14ac:dyDescent="0.2">
      <c r="C108" s="183"/>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5"/>
      <c r="CQ108" s="91"/>
      <c r="CR108" s="91"/>
      <c r="CS108" s="91"/>
      <c r="CT108" s="91"/>
      <c r="CU108" s="91"/>
      <c r="CV108" s="91"/>
      <c r="CW108" s="91"/>
      <c r="CX108" s="91"/>
      <c r="CY108" s="91"/>
      <c r="CZ108" s="91"/>
      <c r="DA108" s="91"/>
      <c r="DB108" s="91"/>
      <c r="DC108" s="91"/>
      <c r="DD108" s="91"/>
      <c r="DE108" s="103"/>
      <c r="DF108" s="103"/>
      <c r="DG108" s="103"/>
      <c r="DH108" s="103"/>
      <c r="DI108" s="103"/>
      <c r="DJ108" s="103"/>
      <c r="DK108" s="103"/>
      <c r="DL108" s="103"/>
      <c r="DM108" s="103"/>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c r="EO108" s="98"/>
      <c r="EP108" s="98"/>
      <c r="EQ108" s="98"/>
      <c r="ER108" s="98"/>
      <c r="ES108" s="98"/>
      <c r="ET108" s="98"/>
      <c r="EU108" s="98"/>
      <c r="EV108" s="98"/>
      <c r="EW108" s="98"/>
      <c r="EX108" s="98"/>
      <c r="EY108" s="98"/>
      <c r="EZ108" s="98"/>
      <c r="FA108" s="98"/>
      <c r="FB108" s="98"/>
      <c r="FC108" s="98"/>
      <c r="FD108" s="98"/>
      <c r="FE108" s="98"/>
      <c r="FF108" s="98"/>
      <c r="FG108" s="98"/>
      <c r="FH108" s="98"/>
      <c r="FI108" s="98"/>
      <c r="FJ108" s="98"/>
      <c r="FK108" s="98"/>
      <c r="FL108" s="98"/>
      <c r="FM108" s="98"/>
      <c r="FN108" s="98"/>
      <c r="FO108" s="98"/>
    </row>
    <row r="109" spans="3:171" s="11" customFormat="1" ht="17.25" customHeight="1" x14ac:dyDescent="0.2">
      <c r="C109" s="183"/>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5"/>
      <c r="CQ109" s="91"/>
      <c r="CR109" s="91"/>
      <c r="CS109" s="91"/>
      <c r="CT109" s="91"/>
      <c r="CU109" s="91"/>
      <c r="CV109" s="91"/>
      <c r="CW109" s="91"/>
      <c r="CX109" s="91"/>
      <c r="CY109" s="91"/>
      <c r="CZ109" s="91"/>
      <c r="DA109" s="91"/>
      <c r="DB109" s="91"/>
      <c r="DC109" s="91"/>
      <c r="DD109" s="91"/>
      <c r="DE109" s="103"/>
      <c r="DF109" s="103"/>
      <c r="DG109" s="103"/>
      <c r="DH109" s="103"/>
      <c r="DI109" s="103"/>
      <c r="DJ109" s="103"/>
      <c r="DK109" s="103"/>
      <c r="DL109" s="103"/>
      <c r="DM109" s="103"/>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c r="EO109" s="98"/>
      <c r="EP109" s="98"/>
      <c r="EQ109" s="98"/>
      <c r="ER109" s="98"/>
      <c r="ES109" s="98"/>
      <c r="ET109" s="98"/>
      <c r="EU109" s="98"/>
      <c r="EV109" s="98"/>
      <c r="EW109" s="98"/>
      <c r="EX109" s="98"/>
      <c r="EY109" s="98"/>
      <c r="EZ109" s="98"/>
      <c r="FA109" s="98"/>
      <c r="FB109" s="98"/>
      <c r="FC109" s="98"/>
      <c r="FD109" s="98"/>
      <c r="FE109" s="98"/>
      <c r="FF109" s="98"/>
      <c r="FG109" s="98"/>
      <c r="FH109" s="98"/>
      <c r="FI109" s="98"/>
      <c r="FJ109" s="98"/>
      <c r="FK109" s="98"/>
      <c r="FL109" s="98"/>
      <c r="FM109" s="98"/>
      <c r="FN109" s="98"/>
      <c r="FO109" s="98"/>
    </row>
    <row r="110" spans="3:171" s="11" customFormat="1" ht="24" customHeight="1" x14ac:dyDescent="0.2">
      <c r="C110" s="183" t="s">
        <v>44</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5"/>
      <c r="CQ110" s="91"/>
      <c r="CR110" s="91"/>
      <c r="CS110" s="91"/>
      <c r="CT110" s="91"/>
      <c r="CU110" s="91"/>
      <c r="CV110" s="91"/>
      <c r="CW110" s="91"/>
      <c r="CX110" s="91"/>
      <c r="CY110" s="91"/>
      <c r="CZ110" s="91"/>
      <c r="DA110" s="91"/>
      <c r="DB110" s="91"/>
      <c r="DC110" s="91"/>
      <c r="DD110" s="91"/>
      <c r="DE110" s="103"/>
      <c r="DF110" s="103"/>
      <c r="DG110" s="103"/>
      <c r="DH110" s="103"/>
      <c r="DI110" s="103"/>
      <c r="DJ110" s="103"/>
      <c r="DK110" s="103"/>
      <c r="DL110" s="103"/>
      <c r="DM110" s="103"/>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c r="EO110" s="98"/>
      <c r="EP110" s="98"/>
      <c r="EQ110" s="98"/>
      <c r="ER110" s="98"/>
      <c r="ES110" s="98"/>
      <c r="ET110" s="98"/>
      <c r="EU110" s="98"/>
      <c r="EV110" s="98"/>
      <c r="EW110" s="98"/>
      <c r="EX110" s="98"/>
      <c r="EY110" s="98"/>
      <c r="EZ110" s="98"/>
      <c r="FA110" s="98"/>
      <c r="FB110" s="98"/>
      <c r="FC110" s="98"/>
      <c r="FD110" s="98"/>
      <c r="FE110" s="98"/>
      <c r="FF110" s="98"/>
      <c r="FG110" s="98"/>
      <c r="FH110" s="98"/>
      <c r="FI110" s="98"/>
      <c r="FJ110" s="98"/>
      <c r="FK110" s="98"/>
      <c r="FL110" s="98"/>
      <c r="FM110" s="98"/>
      <c r="FN110" s="98"/>
      <c r="FO110" s="98"/>
    </row>
    <row r="111" spans="3:171" s="11" customFormat="1" ht="21.75" customHeight="1" x14ac:dyDescent="0.2">
      <c r="C111" s="186"/>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8"/>
      <c r="CQ111" s="91"/>
      <c r="CR111" s="91"/>
      <c r="CS111" s="91"/>
      <c r="CT111" s="91"/>
      <c r="CU111" s="91"/>
      <c r="CV111" s="91"/>
      <c r="CW111" s="91"/>
      <c r="CX111" s="91"/>
      <c r="CY111" s="91"/>
      <c r="CZ111" s="91"/>
      <c r="DA111" s="91"/>
      <c r="DB111" s="91"/>
      <c r="DC111" s="91"/>
      <c r="DD111" s="91"/>
      <c r="DE111" s="103"/>
      <c r="DF111" s="103"/>
      <c r="DG111" s="103"/>
      <c r="DH111" s="103"/>
      <c r="DI111" s="103"/>
      <c r="DJ111" s="103"/>
      <c r="DK111" s="103"/>
      <c r="DL111" s="103"/>
      <c r="DM111" s="103"/>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c r="EO111" s="98"/>
      <c r="EP111" s="98"/>
      <c r="EQ111" s="98"/>
      <c r="ER111" s="98"/>
      <c r="ES111" s="98"/>
      <c r="ET111" s="98"/>
      <c r="EU111" s="98"/>
      <c r="EV111" s="98"/>
      <c r="EW111" s="98"/>
      <c r="EX111" s="98"/>
      <c r="EY111" s="98"/>
      <c r="EZ111" s="98"/>
      <c r="FA111" s="98"/>
      <c r="FB111" s="98"/>
      <c r="FC111" s="98"/>
      <c r="FD111" s="98"/>
      <c r="FE111" s="98"/>
      <c r="FF111" s="98"/>
      <c r="FG111" s="98"/>
      <c r="FH111" s="98"/>
      <c r="FI111" s="98"/>
      <c r="FJ111" s="98"/>
      <c r="FK111" s="98"/>
      <c r="FL111" s="98"/>
      <c r="FM111" s="98"/>
      <c r="FN111" s="98"/>
      <c r="FO111" s="98"/>
    </row>
    <row r="112" spans="3:171" ht="11.25" customHeight="1" x14ac:dyDescent="0.2">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row>
    <row r="113" spans="3:171" ht="27" customHeight="1" x14ac:dyDescent="0.2">
      <c r="C113" s="179" t="s">
        <v>246</v>
      </c>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row>
    <row r="114" spans="3:171" ht="11.25" customHeight="1" x14ac:dyDescent="0.2">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row>
    <row r="115" spans="3:171" s="39" customFormat="1" ht="33.75" customHeight="1" x14ac:dyDescent="0.2">
      <c r="C115" s="196" t="s">
        <v>297</v>
      </c>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Q115" s="92"/>
      <c r="CR115" s="92"/>
      <c r="CS115" s="92"/>
      <c r="CT115" s="92"/>
      <c r="CU115" s="92"/>
      <c r="CV115" s="92"/>
      <c r="CW115" s="92"/>
      <c r="CX115" s="92"/>
      <c r="CY115" s="92"/>
      <c r="CZ115" s="92"/>
      <c r="DA115" s="92"/>
      <c r="DB115" s="92"/>
      <c r="DC115" s="92"/>
      <c r="DD115" s="92"/>
      <c r="DE115" s="104"/>
      <c r="DF115" s="104"/>
      <c r="DG115" s="104"/>
      <c r="DH115" s="104"/>
      <c r="DI115" s="104"/>
      <c r="DJ115" s="104"/>
      <c r="DK115" s="104"/>
      <c r="DL115" s="104"/>
      <c r="DM115" s="104"/>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row>
    <row r="116" spans="3:171" s="39" customFormat="1" ht="33.75" customHeight="1" x14ac:dyDescent="0.2">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Q116" s="92"/>
      <c r="CR116" s="92"/>
      <c r="CS116" s="92"/>
      <c r="CT116" s="92"/>
      <c r="CU116" s="92"/>
      <c r="CV116" s="92"/>
      <c r="CW116" s="92"/>
      <c r="CX116" s="92"/>
      <c r="CY116" s="92"/>
      <c r="CZ116" s="92"/>
      <c r="DA116" s="92"/>
      <c r="DB116" s="92"/>
      <c r="DC116" s="92"/>
      <c r="DD116" s="92"/>
      <c r="DE116" s="104"/>
      <c r="DF116" s="104"/>
      <c r="DG116" s="104"/>
      <c r="DH116" s="104"/>
      <c r="DI116" s="104"/>
      <c r="DJ116" s="104"/>
      <c r="DK116" s="104"/>
      <c r="DL116" s="104"/>
      <c r="DM116" s="104"/>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row>
    <row r="117" spans="3:171" s="39" customFormat="1" ht="33.75" customHeight="1" x14ac:dyDescent="0.2">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Q117" s="92"/>
      <c r="CR117" s="92"/>
      <c r="CS117" s="92"/>
      <c r="CT117" s="92"/>
      <c r="CU117" s="92"/>
      <c r="CV117" s="92"/>
      <c r="CW117" s="92"/>
      <c r="CX117" s="92"/>
      <c r="CY117" s="92"/>
      <c r="CZ117" s="92"/>
      <c r="DA117" s="92"/>
      <c r="DB117" s="92"/>
      <c r="DC117" s="92"/>
      <c r="DD117" s="92"/>
      <c r="DE117" s="104"/>
      <c r="DF117" s="104"/>
      <c r="DG117" s="104"/>
      <c r="DH117" s="104"/>
      <c r="DI117" s="104"/>
      <c r="DJ117" s="104"/>
      <c r="DK117" s="104"/>
      <c r="DL117" s="104"/>
      <c r="DM117" s="104"/>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row>
    <row r="118" spans="3:171" s="39" customFormat="1" ht="33.75" customHeight="1" x14ac:dyDescent="0.2">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Q118" s="92"/>
      <c r="CR118" s="92"/>
      <c r="CS118" s="92"/>
      <c r="CT118" s="92"/>
      <c r="CU118" s="92"/>
      <c r="CV118" s="92"/>
      <c r="CW118" s="92"/>
      <c r="CX118" s="92"/>
      <c r="CY118" s="92"/>
      <c r="CZ118" s="92"/>
      <c r="DA118" s="92"/>
      <c r="DB118" s="92"/>
      <c r="DC118" s="92"/>
      <c r="DD118" s="92"/>
      <c r="DE118" s="104"/>
      <c r="DF118" s="104"/>
      <c r="DG118" s="104"/>
      <c r="DH118" s="104"/>
      <c r="DI118" s="104"/>
      <c r="DJ118" s="104"/>
      <c r="DK118" s="104"/>
      <c r="DL118" s="104"/>
      <c r="DM118" s="104"/>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row>
    <row r="119" spans="3:171" ht="33.75" customHeight="1" x14ac:dyDescent="0.2">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row>
    <row r="120" spans="3:171" ht="14.25" customHeight="1" x14ac:dyDescent="0.2">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row>
    <row r="121" spans="3:171" ht="14.25" customHeight="1" x14ac:dyDescent="0.2">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row>
    <row r="122" spans="3:171" ht="18" customHeight="1" x14ac:dyDescent="0.2">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3:171" ht="18" customHeight="1" x14ac:dyDescent="0.2">
      <c r="C123" s="189">
        <f>+C22</f>
        <v>0</v>
      </c>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54"/>
      <c r="AC123" s="54"/>
      <c r="AD123" s="54"/>
      <c r="AE123" s="54"/>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54"/>
      <c r="BK123" s="54"/>
      <c r="BL123" s="54"/>
      <c r="BM123" s="54"/>
      <c r="BN123" s="192">
        <f>+AY22</f>
        <v>0</v>
      </c>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row>
    <row r="124" spans="3:171" ht="18" customHeight="1" x14ac:dyDescent="0.2">
      <c r="C124" s="171" t="s">
        <v>2</v>
      </c>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54"/>
      <c r="AC124" s="54"/>
      <c r="AD124" s="54"/>
      <c r="AE124" s="54"/>
      <c r="AF124" s="172" t="s">
        <v>3</v>
      </c>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54"/>
      <c r="BK124" s="54"/>
      <c r="BL124" s="54"/>
      <c r="BM124" s="54"/>
      <c r="BN124" s="173" t="s">
        <v>229</v>
      </c>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row>
    <row r="125" spans="3:171" ht="18" customHeight="1" x14ac:dyDescent="0.2">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4"/>
      <c r="AC125" s="54"/>
      <c r="AD125" s="54"/>
      <c r="AE125" s="54"/>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54"/>
      <c r="BK125" s="54"/>
      <c r="BL125" s="54"/>
      <c r="BM125" s="54"/>
      <c r="BN125" s="61"/>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row>
    <row r="126" spans="3:171" ht="18" customHeight="1" x14ac:dyDescent="0.2">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row>
    <row r="127" spans="3:171" ht="18" customHeight="1" x14ac:dyDescent="0.2">
      <c r="C127" s="175" t="str">
        <f>IF(ISERROR(IF(VLOOKUP(2,B24:C31,1,FALSE)=2,VLOOKUP(2,B24:C31,2,FALSE),C3:C24))," ",C24)</f>
        <v xml:space="preserve"> </v>
      </c>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176" t="str">
        <f>IF(BF24=2,AY24,"")</f>
        <v/>
      </c>
      <c r="BO127" s="176"/>
      <c r="BP127" s="176"/>
      <c r="BQ127" s="176"/>
      <c r="BR127" s="176"/>
      <c r="BS127" s="176"/>
      <c r="BT127" s="176"/>
      <c r="BU127" s="176"/>
      <c r="BV127" s="176"/>
      <c r="BW127" s="176"/>
      <c r="BX127" s="176"/>
      <c r="BY127" s="176"/>
      <c r="BZ127" s="176"/>
      <c r="CA127" s="176"/>
      <c r="CB127" s="176"/>
      <c r="CC127" s="176"/>
      <c r="CD127" s="176"/>
      <c r="CE127" s="176"/>
      <c r="CF127" s="176"/>
      <c r="CG127" s="176"/>
      <c r="CH127" s="176"/>
      <c r="CI127" s="176"/>
      <c r="CJ127" s="176"/>
      <c r="CK127" s="176"/>
      <c r="CV127" s="160"/>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c r="DS127" s="161"/>
      <c r="DT127" s="161"/>
      <c r="DU127" s="161"/>
      <c r="DV127" s="161"/>
      <c r="DW127" s="161"/>
      <c r="DX127" s="161"/>
      <c r="DY127" s="161"/>
      <c r="DZ127" s="161"/>
      <c r="EA127" s="161"/>
      <c r="EB127" s="161"/>
      <c r="EC127" s="161"/>
      <c r="ED127" s="161"/>
      <c r="EE127" s="161"/>
      <c r="EF127" s="161"/>
      <c r="EG127" s="161"/>
      <c r="EH127" s="161"/>
      <c r="EI127" s="161"/>
      <c r="EJ127" s="161"/>
      <c r="EK127" s="161"/>
      <c r="EL127" s="161"/>
      <c r="EM127" s="161"/>
      <c r="EN127" s="161"/>
      <c r="EO127" s="161"/>
      <c r="EP127" s="161"/>
      <c r="EQ127" s="161"/>
      <c r="ER127" s="161"/>
      <c r="ES127" s="161"/>
      <c r="ET127" s="161"/>
      <c r="EU127" s="161"/>
      <c r="EV127" s="161"/>
      <c r="EW127" s="161"/>
      <c r="EX127" s="161"/>
      <c r="EY127" s="161"/>
      <c r="EZ127" s="161"/>
      <c r="FA127" s="161"/>
      <c r="FB127" s="161"/>
      <c r="FC127" s="161"/>
      <c r="FD127" s="161"/>
      <c r="FE127" s="161"/>
      <c r="FF127" s="161"/>
      <c r="FG127" s="161"/>
      <c r="FH127" s="161"/>
      <c r="FI127" s="161"/>
      <c r="FJ127" s="161"/>
      <c r="FK127" s="161"/>
    </row>
    <row r="128" spans="3:171" ht="18" customHeight="1" x14ac:dyDescent="0.2">
      <c r="C128" s="177" t="s">
        <v>230</v>
      </c>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54"/>
      <c r="AC128" s="54"/>
      <c r="AD128" s="54"/>
      <c r="AE128" s="54"/>
      <c r="AF128" s="178" t="s">
        <v>31</v>
      </c>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54"/>
      <c r="BK128" s="54"/>
      <c r="BL128" s="54"/>
      <c r="BM128" s="54"/>
      <c r="BN128" s="173" t="s">
        <v>231</v>
      </c>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row>
    <row r="129" spans="1:171" ht="24" customHeight="1" thickBo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row>
    <row r="130" spans="1:171" ht="22.5" customHeight="1" x14ac:dyDescent="0.2">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row>
    <row r="131" spans="1:171" s="94" customFormat="1" ht="30" customHeight="1" x14ac:dyDescent="0.25">
      <c r="C131" s="162" t="s">
        <v>232</v>
      </c>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4"/>
      <c r="CQ131" s="95"/>
      <c r="CR131" s="95"/>
      <c r="CS131" s="95"/>
      <c r="CT131" s="95"/>
      <c r="CU131" s="95"/>
      <c r="CV131" s="95"/>
      <c r="CW131" s="95"/>
      <c r="CX131" s="95"/>
      <c r="CY131" s="95"/>
      <c r="CZ131" s="95"/>
      <c r="DA131" s="95"/>
      <c r="DB131" s="95"/>
      <c r="DC131" s="95"/>
      <c r="DD131" s="95"/>
      <c r="DE131" s="105"/>
      <c r="DF131" s="105"/>
      <c r="DG131" s="105"/>
      <c r="DH131" s="105"/>
      <c r="DI131" s="105"/>
      <c r="DJ131" s="105"/>
      <c r="DK131" s="105"/>
      <c r="DL131" s="105"/>
      <c r="DM131" s="105"/>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row>
    <row r="132" spans="1:171" s="94" customFormat="1" ht="30" customHeight="1" x14ac:dyDescent="0.25">
      <c r="C132" s="165" t="s">
        <v>20</v>
      </c>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7"/>
      <c r="CQ132" s="95"/>
      <c r="CR132" s="95"/>
      <c r="CS132" s="95"/>
      <c r="CT132" s="95"/>
      <c r="CU132" s="95"/>
      <c r="CV132" s="95"/>
      <c r="CW132" s="95"/>
      <c r="CX132" s="95"/>
      <c r="CY132" s="95"/>
      <c r="CZ132" s="95"/>
      <c r="DA132" s="95"/>
      <c r="DB132" s="95"/>
      <c r="DC132" s="95"/>
      <c r="DD132" s="95"/>
      <c r="DE132" s="105"/>
      <c r="DF132" s="105"/>
      <c r="DG132" s="105"/>
      <c r="DH132" s="105"/>
      <c r="DI132" s="105"/>
      <c r="DJ132" s="105"/>
      <c r="DK132" s="105"/>
      <c r="DL132" s="105"/>
      <c r="DM132" s="105"/>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row>
    <row r="133" spans="1:171" s="94" customFormat="1" ht="30" customHeight="1" x14ac:dyDescent="0.25">
      <c r="C133" s="168" t="s">
        <v>5</v>
      </c>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70"/>
      <c r="CQ133" s="95"/>
      <c r="CR133" s="95"/>
      <c r="CS133" s="95"/>
      <c r="CT133" s="95"/>
      <c r="CU133" s="95"/>
      <c r="CV133" s="95"/>
      <c r="CW133" s="95"/>
      <c r="CX133" s="95"/>
      <c r="CY133" s="95"/>
      <c r="CZ133" s="95"/>
      <c r="DA133" s="95"/>
      <c r="DB133" s="95"/>
      <c r="DC133" s="95"/>
      <c r="DD133" s="95"/>
      <c r="DE133" s="105"/>
      <c r="DF133" s="105"/>
      <c r="DG133" s="105"/>
      <c r="DH133" s="105"/>
      <c r="DI133" s="105"/>
      <c r="DJ133" s="105"/>
      <c r="DK133" s="105"/>
      <c r="DL133" s="105"/>
      <c r="DM133" s="105"/>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row>
  </sheetData>
  <sheetProtection algorithmName="SHA-512" hashValue="rflpGgAtFy0L5GM1c7FeTjunZQ0vC4NfEOUGmOhuRrGwR9Ptb0Py07tCKn6V8KnCxdclsJXM6XLBPklyVO2rdg==" saltValue="yolMbad5+3r398XsuvHDcQ==" spinCount="100000" sheet="1" objects="1" scenarios="1"/>
  <mergeCells count="387">
    <mergeCell ref="C82:K82"/>
    <mergeCell ref="L82:V82"/>
    <mergeCell ref="W82:AG82"/>
    <mergeCell ref="A1:H6"/>
    <mergeCell ref="I1:BP2"/>
    <mergeCell ref="I3:BO3"/>
    <mergeCell ref="I4:BO4"/>
    <mergeCell ref="I5:BO5"/>
    <mergeCell ref="I6:BO6"/>
    <mergeCell ref="AM75:BB75"/>
    <mergeCell ref="C75:AL75"/>
    <mergeCell ref="I7:BO7"/>
    <mergeCell ref="C9:CK9"/>
    <mergeCell ref="AJ11:AK11"/>
    <mergeCell ref="BC11:BD11"/>
    <mergeCell ref="BT11:CK11"/>
    <mergeCell ref="AJ13:AK13"/>
    <mergeCell ref="BC13:BD13"/>
    <mergeCell ref="BT13:BU13"/>
    <mergeCell ref="CG13:CK13"/>
    <mergeCell ref="BR19:BT20"/>
    <mergeCell ref="BU19:BW20"/>
    <mergeCell ref="BX19:CC20"/>
    <mergeCell ref="CD19:CK20"/>
    <mergeCell ref="AW20:AX20"/>
    <mergeCell ref="AY20:BE20"/>
    <mergeCell ref="N15:BB15"/>
    <mergeCell ref="BQ15:CK15"/>
    <mergeCell ref="C17:CK17"/>
    <mergeCell ref="AW19:BE19"/>
    <mergeCell ref="BF19:BH20"/>
    <mergeCell ref="BI19:BK20"/>
    <mergeCell ref="BL19:BN20"/>
    <mergeCell ref="BO19:BQ20"/>
    <mergeCell ref="AP20:AQ20"/>
    <mergeCell ref="AR20:AS20"/>
    <mergeCell ref="AT20:AV20"/>
    <mergeCell ref="AP19:AV19"/>
    <mergeCell ref="BU22:BW22"/>
    <mergeCell ref="BX22:CC22"/>
    <mergeCell ref="CD22:CK22"/>
    <mergeCell ref="C23:CK23"/>
    <mergeCell ref="AW24:AX24"/>
    <mergeCell ref="AY24:BE24"/>
    <mergeCell ref="BF24:BH24"/>
    <mergeCell ref="BI24:BK24"/>
    <mergeCell ref="C22:W22"/>
    <mergeCell ref="C24:W24"/>
    <mergeCell ref="AT22:AV22"/>
    <mergeCell ref="AR22:AS22"/>
    <mergeCell ref="AP22:AQ22"/>
    <mergeCell ref="AP24:AQ24"/>
    <mergeCell ref="AR24:AS24"/>
    <mergeCell ref="AT24:AV24"/>
    <mergeCell ref="AW22:AX22"/>
    <mergeCell ref="AY22:BE22"/>
    <mergeCell ref="BF22:BH22"/>
    <mergeCell ref="BI22:BK22"/>
    <mergeCell ref="BL22:BN22"/>
    <mergeCell ref="BO22:BQ22"/>
    <mergeCell ref="BR22:BT22"/>
    <mergeCell ref="X22:AO22"/>
    <mergeCell ref="AP25:AQ25"/>
    <mergeCell ref="AR25:AS25"/>
    <mergeCell ref="AT25:AV25"/>
    <mergeCell ref="BL24:BN24"/>
    <mergeCell ref="BO24:BQ24"/>
    <mergeCell ref="BR24:BT24"/>
    <mergeCell ref="BU24:BW24"/>
    <mergeCell ref="BX24:CC24"/>
    <mergeCell ref="CD24:CK24"/>
    <mergeCell ref="BL25:BN25"/>
    <mergeCell ref="BO25:BQ25"/>
    <mergeCell ref="BR25:BT25"/>
    <mergeCell ref="BU25:BW25"/>
    <mergeCell ref="BX25:CC25"/>
    <mergeCell ref="CD25:CK25"/>
    <mergeCell ref="AW25:AX25"/>
    <mergeCell ref="AY25:BE25"/>
    <mergeCell ref="BF25:BH25"/>
    <mergeCell ref="BI25:BK25"/>
    <mergeCell ref="AP26:AQ26"/>
    <mergeCell ref="AR26:AS26"/>
    <mergeCell ref="AT26:AV26"/>
    <mergeCell ref="BL27:BN27"/>
    <mergeCell ref="BO27:BQ27"/>
    <mergeCell ref="BR27:BT27"/>
    <mergeCell ref="BU27:BW27"/>
    <mergeCell ref="BX27:CC27"/>
    <mergeCell ref="CD27:CK27"/>
    <mergeCell ref="AW27:AX27"/>
    <mergeCell ref="AY27:BE27"/>
    <mergeCell ref="BL26:BN26"/>
    <mergeCell ref="BO26:BQ26"/>
    <mergeCell ref="BR26:BT26"/>
    <mergeCell ref="BU26:BW26"/>
    <mergeCell ref="BX26:CC26"/>
    <mergeCell ref="CD26:CK26"/>
    <mergeCell ref="AW26:AX26"/>
    <mergeCell ref="AY26:BE26"/>
    <mergeCell ref="BF26:BH26"/>
    <mergeCell ref="BI26:BK26"/>
    <mergeCell ref="BF27:BH27"/>
    <mergeCell ref="BI27:BK27"/>
    <mergeCell ref="AP27:AQ27"/>
    <mergeCell ref="AP28:AQ28"/>
    <mergeCell ref="AR28:AS28"/>
    <mergeCell ref="AT28:AV28"/>
    <mergeCell ref="AP29:AQ29"/>
    <mergeCell ref="AR29:AS29"/>
    <mergeCell ref="AT29:AV29"/>
    <mergeCell ref="BL28:BN28"/>
    <mergeCell ref="BO28:BQ28"/>
    <mergeCell ref="BR28:BT28"/>
    <mergeCell ref="BL29:BN29"/>
    <mergeCell ref="BO29:BQ29"/>
    <mergeCell ref="BR29:BT29"/>
    <mergeCell ref="AT30:AV30"/>
    <mergeCell ref="BL31:BN31"/>
    <mergeCell ref="BO31:BQ31"/>
    <mergeCell ref="BF31:BH31"/>
    <mergeCell ref="BI31:BK31"/>
    <mergeCell ref="AR27:AS27"/>
    <mergeCell ref="AT27:AV27"/>
    <mergeCell ref="BX28:CC28"/>
    <mergeCell ref="CD28:CK28"/>
    <mergeCell ref="AW28:AX28"/>
    <mergeCell ref="AY28:BE28"/>
    <mergeCell ref="BF28:BH28"/>
    <mergeCell ref="BI28:BK28"/>
    <mergeCell ref="BU28:BW28"/>
    <mergeCell ref="BU29:BW29"/>
    <mergeCell ref="BU32:CC32"/>
    <mergeCell ref="CD32:CK32"/>
    <mergeCell ref="BX29:CC29"/>
    <mergeCell ref="CD29:CK29"/>
    <mergeCell ref="AW29:AX29"/>
    <mergeCell ref="AY29:BE29"/>
    <mergeCell ref="BF29:BH29"/>
    <mergeCell ref="BI29:BK29"/>
    <mergeCell ref="C33:CK33"/>
    <mergeCell ref="AP31:AQ31"/>
    <mergeCell ref="AR31:AS31"/>
    <mergeCell ref="AT31:AV31"/>
    <mergeCell ref="BL30:BN30"/>
    <mergeCell ref="BO30:BQ30"/>
    <mergeCell ref="BR30:BT30"/>
    <mergeCell ref="BU30:BW30"/>
    <mergeCell ref="BX30:CC30"/>
    <mergeCell ref="CD30:CK30"/>
    <mergeCell ref="AW30:AX30"/>
    <mergeCell ref="AY30:BE30"/>
    <mergeCell ref="BF30:BH30"/>
    <mergeCell ref="BI30:BK30"/>
    <mergeCell ref="AP30:AQ30"/>
    <mergeCell ref="AR30:AS30"/>
    <mergeCell ref="BW34:BZ34"/>
    <mergeCell ref="CA34:CB34"/>
    <mergeCell ref="CC34:CK34"/>
    <mergeCell ref="AX34:BE34"/>
    <mergeCell ref="BG34:BJ34"/>
    <mergeCell ref="C35:E35"/>
    <mergeCell ref="F35:G35"/>
    <mergeCell ref="H35:O35"/>
    <mergeCell ref="Q35:S35"/>
    <mergeCell ref="T35:U35"/>
    <mergeCell ref="AH34:AI34"/>
    <mergeCell ref="AJ34:AQ34"/>
    <mergeCell ref="AS34:AU34"/>
    <mergeCell ref="AV34:AW34"/>
    <mergeCell ref="C34:E34"/>
    <mergeCell ref="F34:G34"/>
    <mergeCell ref="H34:O34"/>
    <mergeCell ref="Q34:S34"/>
    <mergeCell ref="T34:U34"/>
    <mergeCell ref="V34:AC34"/>
    <mergeCell ref="AE34:AG34"/>
    <mergeCell ref="BK34:BL34"/>
    <mergeCell ref="BM34:BT34"/>
    <mergeCell ref="DB40:DD40"/>
    <mergeCell ref="P41:AH41"/>
    <mergeCell ref="AN41:BF41"/>
    <mergeCell ref="BR41:CK41"/>
    <mergeCell ref="DB41:DD42"/>
    <mergeCell ref="CC35:CK35"/>
    <mergeCell ref="C37:K37"/>
    <mergeCell ref="L37:S37"/>
    <mergeCell ref="AA37:AO37"/>
    <mergeCell ref="AP37:AQ37"/>
    <mergeCell ref="AV37:BF37"/>
    <mergeCell ref="BG37:BN37"/>
    <mergeCell ref="AX35:BE35"/>
    <mergeCell ref="BG35:BJ35"/>
    <mergeCell ref="BK35:BL35"/>
    <mergeCell ref="BM35:BT35"/>
    <mergeCell ref="BW35:BZ35"/>
    <mergeCell ref="CA35:CB35"/>
    <mergeCell ref="V35:AC35"/>
    <mergeCell ref="AE35:AG35"/>
    <mergeCell ref="AH35:AI35"/>
    <mergeCell ref="AJ35:AQ35"/>
    <mergeCell ref="AS35:AU35"/>
    <mergeCell ref="AV35:AW35"/>
    <mergeCell ref="I43:X43"/>
    <mergeCell ref="AH43:AP43"/>
    <mergeCell ref="AW43:BH43"/>
    <mergeCell ref="BO43:BY43"/>
    <mergeCell ref="CA43:CK43"/>
    <mergeCell ref="AN45:BF45"/>
    <mergeCell ref="BR45:CK45"/>
    <mergeCell ref="C39:CK39"/>
    <mergeCell ref="I45:AF45"/>
    <mergeCell ref="CV52:CW53"/>
    <mergeCell ref="C53:AB53"/>
    <mergeCell ref="AE53:AR53"/>
    <mergeCell ref="AV53:CK53"/>
    <mergeCell ref="I47:X47"/>
    <mergeCell ref="AH47:AP47"/>
    <mergeCell ref="AW47:BH47"/>
    <mergeCell ref="BO47:BY47"/>
    <mergeCell ref="CA47:CK47"/>
    <mergeCell ref="C49:CK49"/>
    <mergeCell ref="R51:AB51"/>
    <mergeCell ref="AQ51:BE51"/>
    <mergeCell ref="BK51:CK51"/>
    <mergeCell ref="C54:O54"/>
    <mergeCell ref="P54:AB54"/>
    <mergeCell ref="AE54:AR54"/>
    <mergeCell ref="AV54:BP54"/>
    <mergeCell ref="BQ54:CK54"/>
    <mergeCell ref="C55:O55"/>
    <mergeCell ref="P55:AB55"/>
    <mergeCell ref="AE55:AN55"/>
    <mergeCell ref="AO55:AR55"/>
    <mergeCell ref="AV55:BP55"/>
    <mergeCell ref="BS62:CK62"/>
    <mergeCell ref="T64:AR64"/>
    <mergeCell ref="BI64:BR64"/>
    <mergeCell ref="U66:AI66"/>
    <mergeCell ref="AQ66:AZ66"/>
    <mergeCell ref="BI66:CA66"/>
    <mergeCell ref="CJ66:CL66"/>
    <mergeCell ref="BQ55:CK55"/>
    <mergeCell ref="T57:AH57"/>
    <mergeCell ref="AP57:AY57"/>
    <mergeCell ref="BH57:BZ57"/>
    <mergeCell ref="CI57:CK57"/>
    <mergeCell ref="C60:CK60"/>
    <mergeCell ref="BL56:CK56"/>
    <mergeCell ref="BZ81:CK81"/>
    <mergeCell ref="C68:CK68"/>
    <mergeCell ref="C70:T72"/>
    <mergeCell ref="U70:AL70"/>
    <mergeCell ref="AM70:AV70"/>
    <mergeCell ref="AX70:BQ70"/>
    <mergeCell ref="BR70:CK70"/>
    <mergeCell ref="U71:AL71"/>
    <mergeCell ref="AM71:AV71"/>
    <mergeCell ref="AX71:BQ71"/>
    <mergeCell ref="BR71:CK71"/>
    <mergeCell ref="CG72:CI73"/>
    <mergeCell ref="C73:AL73"/>
    <mergeCell ref="AM73:AV73"/>
    <mergeCell ref="BC75:CK75"/>
    <mergeCell ref="U72:AL72"/>
    <mergeCell ref="AM72:AV72"/>
    <mergeCell ref="AX72:BQ73"/>
    <mergeCell ref="BT72:BV73"/>
    <mergeCell ref="BW72:BY73"/>
    <mergeCell ref="CD72:CF73"/>
    <mergeCell ref="C77:AS77"/>
    <mergeCell ref="AU77:CK77"/>
    <mergeCell ref="AH82:AS82"/>
    <mergeCell ref="AU82:BY82"/>
    <mergeCell ref="BZ82:CK82"/>
    <mergeCell ref="BZ78:CK78"/>
    <mergeCell ref="C79:AG79"/>
    <mergeCell ref="AH79:AS79"/>
    <mergeCell ref="AU79:BY79"/>
    <mergeCell ref="BZ79:CK79"/>
    <mergeCell ref="C80:AG80"/>
    <mergeCell ref="AH80:AS80"/>
    <mergeCell ref="AU80:BN80"/>
    <mergeCell ref="BO80:BY80"/>
    <mergeCell ref="BZ80:CK80"/>
    <mergeCell ref="C78:U78"/>
    <mergeCell ref="V78:Y78"/>
    <mergeCell ref="Z78:AA78"/>
    <mergeCell ref="AC78:AE78"/>
    <mergeCell ref="AF78:AG78"/>
    <mergeCell ref="AH78:AS78"/>
    <mergeCell ref="AU78:BN78"/>
    <mergeCell ref="BO78:BY78"/>
    <mergeCell ref="C81:AG81"/>
    <mergeCell ref="AH81:AS81"/>
    <mergeCell ref="AU81:BY81"/>
    <mergeCell ref="C85:AG85"/>
    <mergeCell ref="AH85:AS85"/>
    <mergeCell ref="AU85:BY85"/>
    <mergeCell ref="BZ85:CK85"/>
    <mergeCell ref="C86:AG86"/>
    <mergeCell ref="AH86:AS86"/>
    <mergeCell ref="AU86:BY86"/>
    <mergeCell ref="BZ86:CK86"/>
    <mergeCell ref="C83:AG83"/>
    <mergeCell ref="AH83:AS83"/>
    <mergeCell ref="AU83:BY83"/>
    <mergeCell ref="BZ83:CK83"/>
    <mergeCell ref="C84:AG84"/>
    <mergeCell ref="AH84:AS84"/>
    <mergeCell ref="BZ84:CK84"/>
    <mergeCell ref="AU84:BI84"/>
    <mergeCell ref="BJ84:BY84"/>
    <mergeCell ref="C92:AS92"/>
    <mergeCell ref="AT92:CK92"/>
    <mergeCell ref="C93:AS93"/>
    <mergeCell ref="AT93:CK93"/>
    <mergeCell ref="C94:AS94"/>
    <mergeCell ref="AT94:CK94"/>
    <mergeCell ref="C87:AA87"/>
    <mergeCell ref="AB87:AS87"/>
    <mergeCell ref="AU87:BS87"/>
    <mergeCell ref="BT87:CK87"/>
    <mergeCell ref="C89:CK89"/>
    <mergeCell ref="C91:AS91"/>
    <mergeCell ref="AT91:CK91"/>
    <mergeCell ref="C96:CK96"/>
    <mergeCell ref="C98:AS98"/>
    <mergeCell ref="AU98:CK98"/>
    <mergeCell ref="C99:X99"/>
    <mergeCell ref="Y99:AS99"/>
    <mergeCell ref="AU99:BP100"/>
    <mergeCell ref="BQ99:CK100"/>
    <mergeCell ref="C100:X100"/>
    <mergeCell ref="Y100:AS100"/>
    <mergeCell ref="C104:CK104"/>
    <mergeCell ref="C106:CK109"/>
    <mergeCell ref="C110:CK111"/>
    <mergeCell ref="C113:CK113"/>
    <mergeCell ref="C123:AA123"/>
    <mergeCell ref="AF123:BI123"/>
    <mergeCell ref="BN123:CK123"/>
    <mergeCell ref="C101:X101"/>
    <mergeCell ref="Y101:AS101"/>
    <mergeCell ref="AU101:BP101"/>
    <mergeCell ref="BQ101:CK101"/>
    <mergeCell ref="C102:X102"/>
    <mergeCell ref="Y102:AS102"/>
    <mergeCell ref="AU102:BP102"/>
    <mergeCell ref="BQ102:CK102"/>
    <mergeCell ref="C115:CK119"/>
    <mergeCell ref="CV127:FK127"/>
    <mergeCell ref="C131:CK131"/>
    <mergeCell ref="C132:CK132"/>
    <mergeCell ref="C133:CK133"/>
    <mergeCell ref="C124:AA124"/>
    <mergeCell ref="AF124:BI124"/>
    <mergeCell ref="BN124:CK124"/>
    <mergeCell ref="C127:AA127"/>
    <mergeCell ref="BN127:CK127"/>
    <mergeCell ref="C128:AA128"/>
    <mergeCell ref="AF128:BI128"/>
    <mergeCell ref="BN128:CK128"/>
    <mergeCell ref="X24:AO24"/>
    <mergeCell ref="X25:AO25"/>
    <mergeCell ref="X26:AO26"/>
    <mergeCell ref="X27:AO27"/>
    <mergeCell ref="X28:AO28"/>
    <mergeCell ref="X29:AO29"/>
    <mergeCell ref="X30:AO30"/>
    <mergeCell ref="X31:AO31"/>
    <mergeCell ref="C19:W20"/>
    <mergeCell ref="X19:AO20"/>
    <mergeCell ref="C31:W31"/>
    <mergeCell ref="C30:W30"/>
    <mergeCell ref="C29:W29"/>
    <mergeCell ref="C28:W28"/>
    <mergeCell ref="C27:W27"/>
    <mergeCell ref="C26:W26"/>
    <mergeCell ref="C25:W25"/>
    <mergeCell ref="C21:CK21"/>
    <mergeCell ref="BR31:BT31"/>
    <mergeCell ref="BU31:BW31"/>
    <mergeCell ref="BX31:CC31"/>
    <mergeCell ref="CD31:CK31"/>
    <mergeCell ref="AW31:AX31"/>
    <mergeCell ref="AY31:BE31"/>
  </mergeCells>
  <conditionalFormatting sqref="BC75:BN75">
    <cfRule type="containsText" dxfId="0" priority="1" operator="containsText" text="ERROR ENTRE VALOR VIVIENDA Y FINANCIACION TOTAL">
      <formula>NOT(ISERROR(SEARCH("ERROR ENTRE VALOR VIVIENDA Y FINANCIACION TOTAL",BC75)))</formula>
    </cfRule>
  </conditionalFormatting>
  <pageMargins left="0.31496062992125984" right="0.31496062992125984" top="0.74803149606299213" bottom="0.74803149606299213" header="0.31496062992125984" footer="0.31496062992125984"/>
  <pageSetup paperSize="187"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70"/>
  <sheetViews>
    <sheetView showGridLines="0" showZeros="0" view="pageBreakPreview" zoomScale="150" zoomScaleNormal="150" workbookViewId="0">
      <selection activeCell="L9" sqref="L9:P9"/>
    </sheetView>
  </sheetViews>
  <sheetFormatPr baseColWidth="10" defaultRowHeight="12.75" x14ac:dyDescent="0.2"/>
  <cols>
    <col min="1" max="1" width="3.42578125" customWidth="1"/>
    <col min="2" max="2" width="4.140625" customWidth="1"/>
    <col min="3" max="3" width="4.85546875" customWidth="1"/>
    <col min="4" max="4" width="5.140625" customWidth="1"/>
    <col min="5" max="5" width="4.140625" customWidth="1"/>
    <col min="6" max="10" width="3.7109375" customWidth="1"/>
    <col min="11" max="11" width="4.5703125" style="137" customWidth="1"/>
    <col min="12" max="13" width="3.7109375" customWidth="1"/>
    <col min="14" max="14" width="4.42578125" customWidth="1"/>
    <col min="15" max="15" width="4.140625" customWidth="1"/>
    <col min="16" max="16" width="3.28515625" customWidth="1"/>
    <col min="17" max="17" width="3.140625" customWidth="1"/>
    <col min="18" max="19" width="3.7109375" customWidth="1"/>
    <col min="20" max="20" width="4.140625" customWidth="1"/>
    <col min="21" max="22" width="3.7109375" customWidth="1"/>
    <col min="23" max="23" width="4.28515625" customWidth="1"/>
    <col min="24" max="24" width="4.7109375" customWidth="1"/>
    <col min="25" max="25" width="4.42578125" customWidth="1"/>
    <col min="26" max="26" width="4.7109375" customWidth="1"/>
    <col min="27" max="27" width="4.140625" customWidth="1"/>
  </cols>
  <sheetData>
    <row r="1" spans="2:27" ht="17.25" customHeight="1" x14ac:dyDescent="0.25">
      <c r="K1" s="375" t="s">
        <v>239</v>
      </c>
      <c r="L1" s="376"/>
      <c r="M1" s="376"/>
      <c r="N1" s="376"/>
      <c r="O1" s="376"/>
      <c r="P1" s="376"/>
      <c r="Q1" s="376"/>
      <c r="R1" s="376"/>
      <c r="S1" s="376"/>
      <c r="T1" s="376"/>
      <c r="U1" s="376"/>
      <c r="V1" s="376"/>
      <c r="W1" s="376"/>
      <c r="X1" s="376"/>
      <c r="Y1" s="376"/>
      <c r="Z1" s="376"/>
      <c r="AA1" s="376"/>
    </row>
    <row r="2" spans="2:27" ht="15.75" x14ac:dyDescent="0.25">
      <c r="K2" s="375" t="s">
        <v>240</v>
      </c>
      <c r="L2" s="376"/>
      <c r="M2" s="376"/>
      <c r="N2" s="376"/>
      <c r="O2" s="376"/>
      <c r="P2" s="376"/>
      <c r="Q2" s="376"/>
      <c r="R2" s="376"/>
      <c r="S2" s="376"/>
      <c r="T2" s="376"/>
      <c r="U2" s="376"/>
      <c r="V2" s="376"/>
      <c r="W2" s="376"/>
      <c r="X2" s="376"/>
      <c r="Y2" s="376"/>
      <c r="Z2" s="376"/>
      <c r="AA2" s="376"/>
    </row>
    <row r="3" spans="2:27" ht="15.75" x14ac:dyDescent="0.25">
      <c r="K3" s="377" t="s">
        <v>81</v>
      </c>
      <c r="L3" s="376"/>
      <c r="M3" s="376"/>
      <c r="N3" s="376"/>
      <c r="O3" s="376"/>
      <c r="P3" s="376"/>
      <c r="Q3" s="376"/>
      <c r="R3" s="376"/>
      <c r="S3" s="376"/>
      <c r="T3" s="376"/>
      <c r="U3" s="376"/>
      <c r="V3" s="376"/>
      <c r="W3" s="376"/>
      <c r="X3" s="376"/>
      <c r="Y3" s="376"/>
      <c r="Z3" s="376"/>
      <c r="AA3" s="376"/>
    </row>
    <row r="4" spans="2:27" x14ac:dyDescent="0.2">
      <c r="K4"/>
      <c r="L4" s="46"/>
    </row>
    <row r="5" spans="2:27" ht="12.75" customHeight="1" x14ac:dyDescent="0.2">
      <c r="B5" s="374" t="s">
        <v>70</v>
      </c>
      <c r="C5" s="374"/>
      <c r="D5" s="374"/>
      <c r="E5" s="374"/>
      <c r="F5" s="378">
        <f>+'formulario 2022'!AP57</f>
        <v>0</v>
      </c>
      <c r="G5" s="378"/>
      <c r="H5" s="378"/>
      <c r="I5" s="378"/>
      <c r="J5" s="378"/>
      <c r="K5" s="3" t="s">
        <v>80</v>
      </c>
      <c r="M5" s="372">
        <f>+'formulario 2022'!BI66</f>
        <v>0</v>
      </c>
      <c r="N5" s="372"/>
      <c r="O5" s="372"/>
      <c r="P5" s="372"/>
      <c r="Q5" s="372"/>
      <c r="R5" s="372"/>
      <c r="S5" s="372"/>
      <c r="T5" s="372"/>
      <c r="U5" s="372"/>
      <c r="V5" s="372"/>
      <c r="W5" s="372"/>
      <c r="X5" s="372"/>
      <c r="Y5" s="371" t="s">
        <v>71</v>
      </c>
      <c r="Z5" s="371"/>
      <c r="AA5" s="371"/>
    </row>
    <row r="6" spans="2:27" x14ac:dyDescent="0.2">
      <c r="B6" s="5"/>
      <c r="C6" s="5"/>
      <c r="D6" s="5"/>
      <c r="E6" s="5"/>
      <c r="F6" s="37"/>
      <c r="G6" s="35"/>
      <c r="H6" s="35"/>
      <c r="I6" s="35"/>
      <c r="J6" s="35"/>
      <c r="K6" s="4"/>
      <c r="L6" s="4"/>
      <c r="M6" s="4"/>
      <c r="N6" s="4"/>
      <c r="O6" s="4"/>
      <c r="P6" s="4"/>
    </row>
    <row r="7" spans="2:27" ht="12.75" customHeight="1" x14ac:dyDescent="0.2">
      <c r="B7" s="378">
        <f>+'formulario 2022'!C22</f>
        <v>0</v>
      </c>
      <c r="C7" s="149"/>
      <c r="D7" s="149"/>
      <c r="E7" s="149"/>
      <c r="F7" s="149"/>
      <c r="G7" s="149"/>
      <c r="H7" s="149"/>
      <c r="I7" s="149"/>
      <c r="J7" s="149"/>
      <c r="K7" s="149"/>
      <c r="L7" s="149"/>
      <c r="M7" s="149"/>
      <c r="N7" s="149"/>
      <c r="O7" s="380"/>
      <c r="P7" s="380"/>
      <c r="Q7" s="379" t="s">
        <v>72</v>
      </c>
      <c r="R7" s="379"/>
      <c r="S7" s="379"/>
      <c r="T7" s="379"/>
      <c r="U7" s="379"/>
      <c r="V7" s="379"/>
      <c r="W7" s="379"/>
      <c r="X7" s="379"/>
      <c r="Y7" s="379"/>
      <c r="Z7" s="379"/>
      <c r="AA7" s="379"/>
    </row>
    <row r="8" spans="2:27" x14ac:dyDescent="0.2">
      <c r="E8" s="6"/>
      <c r="F8" s="7"/>
      <c r="G8" s="7"/>
      <c r="H8" s="7"/>
      <c r="K8"/>
    </row>
    <row r="9" spans="2:27" x14ac:dyDescent="0.2">
      <c r="B9" t="s">
        <v>73</v>
      </c>
      <c r="E9" s="373">
        <f>+'formulario 2022'!AY22</f>
        <v>0</v>
      </c>
      <c r="F9" s="149"/>
      <c r="G9" s="149"/>
      <c r="H9" s="149"/>
      <c r="I9" t="s">
        <v>74</v>
      </c>
      <c r="K9"/>
      <c r="L9" s="495"/>
      <c r="M9" s="495"/>
      <c r="N9" s="495"/>
      <c r="O9" s="495"/>
      <c r="P9" s="495"/>
      <c r="R9" s="381" t="s">
        <v>245</v>
      </c>
      <c r="S9" s="382"/>
      <c r="T9" s="382"/>
      <c r="U9" s="382"/>
      <c r="V9" s="382"/>
      <c r="W9" s="382"/>
      <c r="X9" s="382"/>
      <c r="Y9" s="382"/>
      <c r="Z9" s="382"/>
      <c r="AA9" s="382"/>
    </row>
    <row r="10" spans="2:27" x14ac:dyDescent="0.2">
      <c r="B10" s="5"/>
      <c r="C10" s="5"/>
      <c r="D10" s="5"/>
      <c r="E10" s="5"/>
      <c r="F10" s="4"/>
      <c r="K10"/>
      <c r="W10" s="7"/>
      <c r="X10" s="7"/>
      <c r="Y10" s="7"/>
      <c r="Z10" s="7"/>
      <c r="AA10" s="7"/>
    </row>
    <row r="11" spans="2:27" x14ac:dyDescent="0.2">
      <c r="B11" s="191" t="str">
        <f>IF(ISERROR(IF(VLOOKUP(2,'formulario 2022'!B24:C31,1,FALSE)=2,VLOOKUP(2,'formulario 2022'!B24:C31,2,FALSE),'formulario 2022'!C3:C24)),"SIN CÓNYUGE O COMPAÑERO A",'formulario 2022'!C24)</f>
        <v>SIN CÓNYUGE O COMPAÑERO A</v>
      </c>
      <c r="C11" s="149"/>
      <c r="D11" s="149"/>
      <c r="E11" s="149"/>
      <c r="F11" s="149"/>
      <c r="G11" s="149"/>
      <c r="H11" s="149"/>
      <c r="I11" s="149"/>
      <c r="J11" s="149"/>
      <c r="K11" s="149"/>
      <c r="L11" s="149"/>
      <c r="M11" s="149"/>
      <c r="N11" s="370" t="s">
        <v>244</v>
      </c>
      <c r="O11" s="371"/>
      <c r="P11" s="371"/>
      <c r="Q11" s="371"/>
      <c r="R11" s="371"/>
      <c r="S11" s="371"/>
      <c r="T11" s="371"/>
      <c r="U11" s="371"/>
      <c r="V11" s="371"/>
      <c r="W11" s="371"/>
      <c r="X11" s="371"/>
      <c r="Y11" s="371"/>
      <c r="Z11" s="371"/>
      <c r="AA11" s="371"/>
    </row>
    <row r="12" spans="2:27" x14ac:dyDescent="0.2">
      <c r="K12"/>
      <c r="N12" s="9"/>
      <c r="O12" s="9"/>
      <c r="P12" s="9"/>
      <c r="Q12" s="9"/>
      <c r="R12" s="9"/>
      <c r="S12" s="9"/>
      <c r="T12" s="9"/>
      <c r="U12" s="9"/>
      <c r="V12" s="9"/>
      <c r="W12" s="9"/>
      <c r="X12" s="9"/>
      <c r="Y12" s="9"/>
      <c r="Z12" s="9"/>
      <c r="AA12" s="9"/>
    </row>
    <row r="13" spans="2:27" ht="12.75" customHeight="1" x14ac:dyDescent="0.2">
      <c r="B13" s="25" t="s">
        <v>243</v>
      </c>
      <c r="C13" s="373" t="str">
        <f>IF('formulario 2022'!BF24=2,'formulario 2022'!AY24," ")</f>
        <v xml:space="preserve"> </v>
      </c>
      <c r="D13" s="373"/>
      <c r="E13" s="373"/>
      <c r="F13" s="373"/>
      <c r="G13" s="373"/>
      <c r="H13" s="373"/>
      <c r="I13" t="s">
        <v>74</v>
      </c>
      <c r="K13"/>
      <c r="L13" s="387"/>
      <c r="M13" s="387"/>
      <c r="N13" s="387"/>
      <c r="O13" s="387"/>
      <c r="P13" s="387"/>
      <c r="Q13" t="s">
        <v>75</v>
      </c>
      <c r="R13" s="26"/>
      <c r="S13" s="26"/>
      <c r="U13" s="47"/>
      <c r="V13" s="378">
        <f>+'formulario 2022'!P41</f>
        <v>0</v>
      </c>
      <c r="W13" s="149"/>
      <c r="X13" s="149"/>
      <c r="Y13" s="149"/>
      <c r="Z13" s="149"/>
      <c r="AA13" s="149"/>
    </row>
    <row r="14" spans="2:27" x14ac:dyDescent="0.2">
      <c r="B14" s="54"/>
      <c r="C14" s="54"/>
      <c r="D14" s="54"/>
      <c r="E14" s="54"/>
      <c r="F14" s="54"/>
      <c r="G14" s="54"/>
      <c r="H14" s="54"/>
      <c r="I14" s="54"/>
      <c r="J14" s="54"/>
      <c r="K14" s="109"/>
      <c r="L14" s="54"/>
      <c r="M14" s="54"/>
      <c r="N14" s="54"/>
      <c r="O14" s="54"/>
      <c r="P14" s="54"/>
      <c r="Q14" s="54"/>
      <c r="R14" s="54"/>
      <c r="S14" s="54"/>
      <c r="T14" s="54"/>
      <c r="U14" s="54"/>
      <c r="V14" s="54"/>
      <c r="W14" s="54"/>
      <c r="X14" s="54"/>
      <c r="Y14" s="54"/>
      <c r="Z14" s="54"/>
      <c r="AA14" s="54"/>
    </row>
    <row r="15" spans="2:27" x14ac:dyDescent="0.2">
      <c r="B15" s="55" t="s">
        <v>267</v>
      </c>
      <c r="C15" s="54"/>
      <c r="D15" s="54"/>
      <c r="E15" s="54"/>
      <c r="F15" s="54"/>
      <c r="G15" s="54"/>
      <c r="H15" s="54"/>
      <c r="I15" s="54"/>
      <c r="J15" s="54"/>
      <c r="K15" s="54"/>
      <c r="L15" s="54"/>
      <c r="M15" s="109"/>
      <c r="N15" s="110"/>
      <c r="O15" s="110"/>
      <c r="P15" s="110"/>
      <c r="Q15" s="110"/>
      <c r="R15" s="110"/>
      <c r="S15" s="110"/>
      <c r="T15" s="110"/>
      <c r="U15" s="110"/>
      <c r="V15" s="110"/>
      <c r="W15" s="110"/>
      <c r="X15" s="110"/>
      <c r="Y15" s="110"/>
      <c r="Z15" s="110"/>
      <c r="AA15" s="110"/>
    </row>
    <row r="16" spans="2:27" ht="6.75" customHeight="1" x14ac:dyDescent="0.2">
      <c r="B16" s="55"/>
      <c r="C16" s="54"/>
      <c r="D16" s="54"/>
      <c r="E16" s="54"/>
      <c r="F16" s="54"/>
      <c r="G16" s="54"/>
      <c r="H16" s="54"/>
      <c r="I16" s="54"/>
      <c r="J16" s="54"/>
      <c r="K16" s="54"/>
      <c r="L16" s="54"/>
      <c r="M16" s="136"/>
      <c r="N16" s="110"/>
      <c r="O16" s="110"/>
      <c r="P16" s="110"/>
      <c r="Q16" s="110"/>
      <c r="R16" s="110"/>
      <c r="S16" s="110"/>
      <c r="T16" s="110"/>
      <c r="U16" s="110"/>
      <c r="V16" s="110"/>
      <c r="W16" s="110"/>
      <c r="X16" s="110"/>
      <c r="Y16" s="110"/>
      <c r="Z16" s="110"/>
      <c r="AA16" s="110"/>
    </row>
    <row r="17" spans="2:27" ht="15.75" customHeight="1" x14ac:dyDescent="0.2">
      <c r="B17" s="388" t="s">
        <v>268</v>
      </c>
      <c r="C17" s="389"/>
      <c r="D17" s="389"/>
      <c r="E17" s="389"/>
      <c r="F17" s="389"/>
      <c r="G17" s="389"/>
      <c r="H17" s="389"/>
      <c r="I17" s="389"/>
      <c r="J17" s="389"/>
      <c r="K17" s="389"/>
      <c r="L17" s="389"/>
      <c r="M17" s="389"/>
      <c r="N17" s="389"/>
      <c r="O17" s="133"/>
      <c r="P17" s="134" t="s">
        <v>0</v>
      </c>
      <c r="Q17" s="496"/>
      <c r="R17" s="497"/>
      <c r="S17" s="133"/>
      <c r="T17" s="133"/>
      <c r="U17" s="134" t="s">
        <v>1</v>
      </c>
      <c r="V17" s="496"/>
      <c r="W17" s="498"/>
      <c r="X17" s="133"/>
      <c r="Y17" s="133"/>
      <c r="Z17" s="133"/>
      <c r="AA17" s="135"/>
    </row>
    <row r="18" spans="2:27" ht="18" customHeight="1" x14ac:dyDescent="0.2">
      <c r="B18" s="383"/>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row>
    <row r="19" spans="2:27" ht="9"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
      <c r="B20" s="385"/>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row>
    <row r="21" spans="2:27" x14ac:dyDescent="0.2">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x14ac:dyDescent="0.2">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row>
    <row r="23" spans="2:27" s="27" customFormat="1" ht="7.5" customHeight="1" x14ac:dyDescent="0.2">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row>
    <row r="24" spans="2:27" x14ac:dyDescent="0.2">
      <c r="B24" s="396" t="s">
        <v>294</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8"/>
    </row>
    <row r="25" spans="2:27" x14ac:dyDescent="0.2">
      <c r="B25" s="399" t="s">
        <v>269</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1"/>
    </row>
    <row r="26" spans="2:27" x14ac:dyDescent="0.2">
      <c r="B26" s="40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4"/>
    </row>
    <row r="27" spans="2:27" ht="7.5" customHeight="1" x14ac:dyDescent="0.2">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2:27" ht="19.5" customHeight="1" x14ac:dyDescent="0.2">
      <c r="B28" s="364" t="s">
        <v>255</v>
      </c>
      <c r="C28" s="390"/>
      <c r="D28" s="390"/>
      <c r="E28" s="390"/>
      <c r="F28" s="390"/>
      <c r="G28" s="390"/>
      <c r="H28" s="391"/>
      <c r="I28" s="391"/>
      <c r="J28" s="391"/>
      <c r="K28" s="391"/>
      <c r="L28" s="391"/>
      <c r="M28" s="391"/>
      <c r="N28" s="391"/>
      <c r="O28" s="391"/>
      <c r="P28" s="391"/>
      <c r="Q28" s="391"/>
      <c r="R28" s="391"/>
      <c r="S28" s="392" t="s">
        <v>256</v>
      </c>
      <c r="T28" s="393"/>
      <c r="U28" s="393"/>
      <c r="V28" s="393"/>
      <c r="W28" s="393"/>
      <c r="X28" s="393"/>
      <c r="Y28" s="393"/>
      <c r="Z28" s="393"/>
      <c r="AA28" s="393"/>
    </row>
    <row r="29" spans="2:27" x14ac:dyDescent="0.2">
      <c r="K29" s="111"/>
      <c r="L29" s="54"/>
      <c r="M29" s="54"/>
      <c r="N29" s="54"/>
      <c r="O29" s="54"/>
      <c r="P29" s="54"/>
      <c r="Q29" s="54"/>
      <c r="R29" s="54"/>
      <c r="S29" s="54"/>
      <c r="T29" s="54"/>
      <c r="U29" s="54"/>
      <c r="V29" s="54"/>
      <c r="W29" s="54"/>
      <c r="X29" s="54"/>
    </row>
    <row r="30" spans="2:27" x14ac:dyDescent="0.2">
      <c r="B30" s="394"/>
      <c r="C30" s="395"/>
      <c r="D30" s="366" t="s">
        <v>257</v>
      </c>
      <c r="E30" s="367"/>
      <c r="F30" s="368"/>
      <c r="G30" s="368"/>
      <c r="H30" s="368"/>
      <c r="I30" s="368"/>
      <c r="J30" s="368"/>
      <c r="K30" s="369" t="s">
        <v>258</v>
      </c>
      <c r="L30" s="369"/>
      <c r="M30" s="369"/>
      <c r="N30" s="369"/>
      <c r="O30" s="369"/>
      <c r="P30" s="369"/>
      <c r="Q30" s="369"/>
      <c r="R30" s="369"/>
      <c r="S30" s="369"/>
      <c r="T30" s="369"/>
      <c r="U30" s="369"/>
      <c r="V30" s="369"/>
      <c r="W30" s="369"/>
      <c r="X30" s="369"/>
      <c r="Y30" s="112"/>
      <c r="Z30" s="366" t="s">
        <v>260</v>
      </c>
      <c r="AA30" s="367"/>
    </row>
    <row r="31" spans="2:27" x14ac:dyDescent="0.2">
      <c r="B31" s="54"/>
      <c r="C31" s="54"/>
      <c r="D31" s="54"/>
      <c r="E31" s="54"/>
      <c r="F31" s="54"/>
      <c r="G31" s="54"/>
      <c r="H31" s="54"/>
      <c r="I31" s="54"/>
      <c r="J31" s="54"/>
      <c r="K31" s="109"/>
      <c r="L31" s="54"/>
      <c r="M31" s="54"/>
      <c r="N31" s="54"/>
      <c r="O31" s="54"/>
      <c r="P31" s="54"/>
      <c r="Q31" s="54"/>
      <c r="R31" s="54"/>
      <c r="S31" s="54"/>
      <c r="T31" s="54"/>
      <c r="U31" s="54"/>
      <c r="V31" s="54"/>
      <c r="W31" s="54"/>
      <c r="X31" s="54"/>
      <c r="Y31" s="54"/>
      <c r="Z31" s="54"/>
      <c r="AA31" s="54"/>
    </row>
    <row r="32" spans="2:27" x14ac:dyDescent="0.2">
      <c r="B32" s="113"/>
      <c r="C32" s="366" t="s">
        <v>259</v>
      </c>
      <c r="D32" s="367"/>
      <c r="E32" s="364" t="s">
        <v>265</v>
      </c>
      <c r="F32" s="365"/>
      <c r="G32" s="365"/>
      <c r="H32" s="365"/>
      <c r="I32" s="365"/>
      <c r="J32" s="365"/>
      <c r="K32" s="365"/>
      <c r="L32" s="365"/>
      <c r="M32" s="365"/>
      <c r="N32" s="365"/>
      <c r="O32" s="365"/>
      <c r="P32" s="365"/>
      <c r="Q32" s="365"/>
      <c r="R32" s="365"/>
      <c r="S32" s="365"/>
      <c r="T32" s="110"/>
      <c r="U32" s="110"/>
      <c r="V32" s="110"/>
      <c r="W32" s="110"/>
      <c r="X32" s="110"/>
      <c r="Y32" s="110"/>
      <c r="Z32" s="110"/>
      <c r="AA32" s="110"/>
    </row>
    <row r="33" spans="2:27" x14ac:dyDescent="0.2">
      <c r="B33" s="54"/>
      <c r="C33" s="54"/>
      <c r="D33" s="54"/>
      <c r="E33" s="54"/>
      <c r="F33" s="54"/>
      <c r="G33" s="54"/>
      <c r="H33" s="54"/>
      <c r="I33" s="54"/>
      <c r="J33" s="54"/>
      <c r="K33" s="136"/>
      <c r="L33" s="54"/>
      <c r="M33" s="54"/>
      <c r="N33" s="54"/>
      <c r="O33" s="54"/>
      <c r="P33" s="54"/>
      <c r="Q33" s="54"/>
      <c r="R33" s="54"/>
      <c r="S33" s="54"/>
      <c r="T33" s="54"/>
      <c r="U33" s="54"/>
      <c r="V33" s="54"/>
      <c r="W33" s="54"/>
      <c r="X33" s="54"/>
      <c r="Y33" s="54"/>
      <c r="Z33" s="54"/>
      <c r="AA33" s="54"/>
    </row>
    <row r="34" spans="2:27" x14ac:dyDescent="0.2">
      <c r="B34" s="364" t="s">
        <v>261</v>
      </c>
      <c r="C34" s="390"/>
      <c r="D34" s="390"/>
      <c r="E34" s="113"/>
      <c r="F34" s="110"/>
      <c r="G34" s="364" t="s">
        <v>262</v>
      </c>
      <c r="H34" s="390"/>
      <c r="I34" s="390"/>
      <c r="J34" s="390"/>
      <c r="K34" s="113"/>
      <c r="L34" s="110"/>
      <c r="M34" s="364" t="s">
        <v>266</v>
      </c>
      <c r="N34" s="365"/>
      <c r="O34" s="365"/>
      <c r="P34" s="365"/>
      <c r="Q34" s="365"/>
      <c r="R34" s="114"/>
      <c r="S34" s="110"/>
      <c r="T34" s="364" t="s">
        <v>263</v>
      </c>
      <c r="U34" s="365"/>
      <c r="V34" s="365"/>
      <c r="W34" s="113"/>
      <c r="X34" s="110"/>
      <c r="Y34" s="364" t="s">
        <v>264</v>
      </c>
      <c r="Z34" s="365"/>
      <c r="AA34" s="113"/>
    </row>
    <row r="35" spans="2:27" x14ac:dyDescent="0.2">
      <c r="B35" s="54"/>
      <c r="C35" s="54"/>
      <c r="D35" s="54"/>
      <c r="E35" s="54"/>
      <c r="F35" s="54"/>
      <c r="G35" s="54"/>
      <c r="H35" s="54"/>
      <c r="I35" s="54"/>
      <c r="J35" s="54"/>
      <c r="K35" s="111"/>
      <c r="L35" s="54"/>
      <c r="M35" s="54"/>
      <c r="N35" s="54"/>
      <c r="O35" s="54"/>
      <c r="P35" s="54"/>
      <c r="Q35" s="54"/>
      <c r="R35" s="54"/>
      <c r="S35" s="54"/>
      <c r="T35" s="54"/>
      <c r="U35" s="54"/>
      <c r="V35" s="54"/>
      <c r="W35" s="54"/>
      <c r="X35" s="54"/>
      <c r="Y35" s="54"/>
      <c r="Z35" s="54"/>
      <c r="AA35" s="54"/>
    </row>
    <row r="36" spans="2:27" x14ac:dyDescent="0.2">
      <c r="B36" s="385"/>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row>
    <row r="37" spans="2:27" x14ac:dyDescent="0.2">
      <c r="B37" s="54"/>
      <c r="C37" s="54"/>
      <c r="D37" s="54"/>
      <c r="E37" s="54"/>
      <c r="F37" s="54"/>
      <c r="G37" s="54"/>
      <c r="H37" s="54"/>
      <c r="I37" s="54"/>
      <c r="J37" s="54"/>
      <c r="K37" s="136"/>
      <c r="L37" s="54"/>
      <c r="M37" s="54"/>
      <c r="N37" s="54"/>
      <c r="O37" s="54"/>
      <c r="P37" s="54"/>
      <c r="Q37" s="54"/>
      <c r="R37" s="54"/>
      <c r="S37" s="54"/>
      <c r="T37" s="54"/>
      <c r="U37" s="54"/>
      <c r="V37" s="54"/>
      <c r="W37" s="54"/>
      <c r="X37" s="54"/>
      <c r="Y37" s="54"/>
      <c r="Z37" s="54"/>
      <c r="AA37" s="54"/>
    </row>
    <row r="38" spans="2:27" x14ac:dyDescent="0.2">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row>
    <row r="39" spans="2:27" ht="8.25" customHeight="1" x14ac:dyDescent="0.2">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2:27" x14ac:dyDescent="0.2">
      <c r="B40" s="405" t="s">
        <v>293</v>
      </c>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7"/>
    </row>
    <row r="41" spans="2:27" ht="12.75" customHeight="1" x14ac:dyDescent="0.2">
      <c r="B41" s="408"/>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10"/>
    </row>
    <row r="42" spans="2:27" x14ac:dyDescent="0.2">
      <c r="B42" s="408"/>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10"/>
    </row>
    <row r="43" spans="2:27" x14ac:dyDescent="0.2">
      <c r="B43" s="411"/>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3"/>
    </row>
    <row r="44" spans="2:27" x14ac:dyDescent="0.2">
      <c r="B44" s="54"/>
      <c r="C44" s="54"/>
      <c r="D44" s="54"/>
      <c r="E44" s="54"/>
      <c r="F44" s="54"/>
      <c r="G44" s="54"/>
      <c r="H44" s="54"/>
      <c r="I44" s="54"/>
      <c r="J44" s="54"/>
      <c r="K44" s="111"/>
      <c r="L44" s="54"/>
      <c r="M44" s="54"/>
      <c r="N44" s="54"/>
      <c r="O44" s="54"/>
      <c r="P44" s="54"/>
      <c r="Q44" s="54"/>
      <c r="R44" s="54"/>
      <c r="S44" s="54"/>
      <c r="T44" s="54"/>
      <c r="U44" s="54"/>
      <c r="V44" s="54"/>
      <c r="W44" s="54"/>
      <c r="X44" s="54"/>
      <c r="Y44" s="54"/>
      <c r="Z44" s="54"/>
      <c r="AA44" s="54"/>
    </row>
    <row r="45" spans="2:27" x14ac:dyDescent="0.2">
      <c r="B45" s="422" t="s">
        <v>295</v>
      </c>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row>
    <row r="46" spans="2:27" x14ac:dyDescent="0.2">
      <c r="B46" s="54"/>
      <c r="C46" s="54"/>
      <c r="D46" s="54"/>
      <c r="E46" s="54"/>
      <c r="F46" s="54"/>
      <c r="G46" s="54"/>
      <c r="H46" s="54"/>
      <c r="I46" s="54"/>
      <c r="J46" s="54"/>
      <c r="K46" s="109"/>
      <c r="L46" s="54"/>
      <c r="M46" s="54"/>
      <c r="N46" s="54"/>
      <c r="O46" s="54"/>
      <c r="P46" s="54"/>
      <c r="Q46" s="54"/>
      <c r="R46" s="54"/>
      <c r="S46" s="54"/>
      <c r="T46" s="54"/>
      <c r="U46" s="54"/>
      <c r="V46" s="54"/>
      <c r="W46" s="54"/>
      <c r="X46" s="54"/>
      <c r="Y46" s="54"/>
      <c r="Z46" s="54"/>
      <c r="AA46" s="54"/>
    </row>
    <row r="47" spans="2:27" x14ac:dyDescent="0.2">
      <c r="B47" s="424" t="s">
        <v>296</v>
      </c>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row>
    <row r="48" spans="2:27" x14ac:dyDescent="0.2">
      <c r="B48" s="54"/>
      <c r="C48" s="54"/>
      <c r="D48" s="54"/>
      <c r="E48" s="54"/>
      <c r="F48" s="54"/>
      <c r="G48" s="54"/>
      <c r="H48" s="54"/>
      <c r="I48" s="54"/>
      <c r="J48" s="54"/>
      <c r="K48" s="109"/>
      <c r="L48" s="54"/>
      <c r="M48" s="54"/>
      <c r="N48" s="54"/>
      <c r="O48" s="54"/>
      <c r="P48" s="54"/>
      <c r="Q48" s="54"/>
      <c r="R48" s="54"/>
      <c r="S48" s="54"/>
      <c r="T48" s="54"/>
      <c r="U48" s="54"/>
      <c r="V48" s="54"/>
      <c r="W48" s="54"/>
      <c r="X48" s="54"/>
      <c r="Y48" s="54"/>
      <c r="Z48" s="54"/>
      <c r="AA48" s="54"/>
    </row>
    <row r="49" spans="2:27" x14ac:dyDescent="0.2">
      <c r="B49" s="425" t="s">
        <v>76</v>
      </c>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c r="AA49" s="425"/>
    </row>
    <row r="50" spans="2:27" x14ac:dyDescent="0.2">
      <c r="B50" s="54"/>
      <c r="C50" s="54"/>
      <c r="D50" s="54"/>
      <c r="E50" s="54"/>
      <c r="F50" s="54"/>
      <c r="G50" s="54"/>
      <c r="H50" s="54"/>
      <c r="I50" s="54"/>
      <c r="J50" s="54"/>
      <c r="K50" s="109"/>
      <c r="L50" s="54"/>
      <c r="M50" s="54"/>
      <c r="N50" s="54"/>
      <c r="O50" s="54"/>
      <c r="P50" s="54"/>
      <c r="Q50" s="54"/>
      <c r="R50" s="54"/>
      <c r="S50" s="54"/>
      <c r="T50" s="54"/>
      <c r="U50" s="54"/>
      <c r="V50" s="54"/>
      <c r="W50" s="54"/>
      <c r="X50" s="54"/>
      <c r="Y50" s="54"/>
      <c r="Z50" s="54"/>
      <c r="AA50" s="54"/>
    </row>
    <row r="51" spans="2:27" x14ac:dyDescent="0.2">
      <c r="B51" s="54"/>
      <c r="C51" s="54"/>
      <c r="D51" s="54"/>
      <c r="E51" s="54"/>
      <c r="F51" s="54"/>
      <c r="G51" s="54"/>
      <c r="H51" s="54"/>
      <c r="I51" s="54"/>
      <c r="J51" s="54"/>
      <c r="K51" s="109"/>
      <c r="L51" s="54"/>
      <c r="M51" s="54"/>
      <c r="N51" s="54"/>
      <c r="O51" s="54"/>
      <c r="P51" s="54"/>
      <c r="Q51" s="54"/>
      <c r="R51" s="54"/>
      <c r="S51" s="54"/>
      <c r="T51" s="54"/>
      <c r="U51" s="54"/>
      <c r="V51" s="54"/>
      <c r="W51" s="54"/>
      <c r="X51" s="54"/>
      <c r="Y51" s="54"/>
      <c r="Z51" s="54"/>
      <c r="AA51" s="54"/>
    </row>
    <row r="52" spans="2:27" x14ac:dyDescent="0.2">
      <c r="B52" s="54" t="s">
        <v>77</v>
      </c>
      <c r="C52" s="54"/>
      <c r="D52" s="54"/>
      <c r="E52" s="54"/>
      <c r="F52" s="54"/>
      <c r="G52" s="54"/>
      <c r="H52" s="54"/>
      <c r="I52" s="54"/>
      <c r="J52" s="54"/>
      <c r="K52" s="54"/>
      <c r="L52" s="54"/>
      <c r="M52" s="54"/>
      <c r="N52" s="54"/>
      <c r="O52" s="54"/>
      <c r="P52" s="54" t="s">
        <v>77</v>
      </c>
      <c r="Q52" s="54"/>
      <c r="R52" s="54"/>
      <c r="S52" s="54"/>
      <c r="T52" s="54"/>
      <c r="U52" s="54"/>
      <c r="V52" s="54"/>
      <c r="W52" s="54"/>
      <c r="X52" s="54"/>
      <c r="Y52" s="54"/>
      <c r="Z52" s="54"/>
      <c r="AA52" s="54"/>
    </row>
    <row r="53" spans="2:27" x14ac:dyDescent="0.2">
      <c r="B53" s="54"/>
      <c r="C53" s="54"/>
      <c r="D53" s="54"/>
      <c r="E53" s="54"/>
      <c r="F53" s="54"/>
      <c r="G53" s="54"/>
      <c r="H53" s="54"/>
      <c r="I53" s="54"/>
      <c r="J53" s="54"/>
      <c r="K53" s="109"/>
      <c r="L53" s="54"/>
      <c r="M53" s="54"/>
      <c r="N53" s="54"/>
      <c r="O53" s="54"/>
      <c r="P53" s="54"/>
      <c r="Q53" s="54"/>
      <c r="R53" s="54"/>
      <c r="S53" s="54"/>
      <c r="T53" s="54"/>
      <c r="U53" s="54"/>
      <c r="V53" s="54"/>
      <c r="W53" s="54"/>
      <c r="X53" s="54"/>
      <c r="Y53" s="54"/>
      <c r="Z53" s="54"/>
      <c r="AA53" s="54"/>
    </row>
    <row r="54" spans="2:27" x14ac:dyDescent="0.2">
      <c r="B54" s="115"/>
      <c r="C54" s="116"/>
      <c r="D54" s="116"/>
      <c r="E54" s="116"/>
      <c r="F54" s="116"/>
      <c r="G54" s="54"/>
      <c r="H54" s="54"/>
      <c r="I54" s="54"/>
      <c r="J54" s="54"/>
      <c r="K54" s="54"/>
      <c r="L54" s="54"/>
      <c r="M54" s="54"/>
      <c r="N54" s="54"/>
      <c r="O54" s="54"/>
      <c r="P54" s="54"/>
      <c r="Q54" s="54"/>
      <c r="R54" s="54"/>
      <c r="S54" s="54"/>
      <c r="T54" s="54"/>
      <c r="U54" s="54"/>
      <c r="V54" s="54"/>
      <c r="W54" s="54"/>
      <c r="X54" s="54"/>
      <c r="Y54" s="54"/>
      <c r="Z54" s="54"/>
      <c r="AA54" s="54"/>
    </row>
    <row r="55" spans="2:27" x14ac:dyDescent="0.2">
      <c r="B55" s="116"/>
      <c r="C55" s="116"/>
      <c r="D55" s="116"/>
      <c r="E55" s="116"/>
      <c r="F55" s="116"/>
      <c r="G55" s="54"/>
      <c r="H55" s="54"/>
      <c r="I55" s="54"/>
      <c r="J55" s="54"/>
      <c r="K55" s="54"/>
      <c r="L55" s="54"/>
      <c r="M55" s="54"/>
      <c r="N55" s="54"/>
      <c r="O55" s="54"/>
      <c r="P55" s="54"/>
      <c r="Q55" s="54"/>
      <c r="R55" s="54"/>
      <c r="S55" s="54"/>
      <c r="T55" s="54"/>
      <c r="U55" s="54"/>
      <c r="V55" s="54"/>
      <c r="W55" s="54"/>
      <c r="X55" s="54"/>
      <c r="Y55" s="54"/>
      <c r="Z55" s="54"/>
      <c r="AA55" s="54"/>
    </row>
    <row r="56" spans="2:27" x14ac:dyDescent="0.2">
      <c r="B56" s="117"/>
      <c r="C56" s="117"/>
      <c r="D56" s="117"/>
      <c r="E56" s="117"/>
      <c r="F56" s="117"/>
      <c r="G56" s="118"/>
      <c r="H56" s="118"/>
      <c r="I56" s="118"/>
      <c r="J56" s="118"/>
      <c r="K56" s="118"/>
      <c r="L56" s="54"/>
      <c r="M56" s="54"/>
      <c r="N56" s="54"/>
      <c r="O56" s="54"/>
      <c r="P56" s="51"/>
      <c r="Q56" s="51"/>
      <c r="R56" s="51"/>
      <c r="S56" s="51"/>
      <c r="T56" s="51"/>
      <c r="U56" s="51"/>
      <c r="V56" s="51"/>
      <c r="W56" s="51"/>
      <c r="X56" s="51"/>
      <c r="Y56" s="51"/>
      <c r="Z56" s="51"/>
      <c r="AA56" s="54"/>
    </row>
    <row r="57" spans="2:27" ht="12.75" customHeight="1" x14ac:dyDescent="0.2">
      <c r="B57" s="119">
        <f>B7</f>
        <v>0</v>
      </c>
      <c r="C57" s="120"/>
      <c r="D57" s="121"/>
      <c r="E57" s="121"/>
      <c r="F57" s="121"/>
      <c r="G57" s="122"/>
      <c r="H57" s="122"/>
      <c r="I57" s="122"/>
      <c r="J57" s="122"/>
      <c r="K57" s="122"/>
      <c r="L57" s="123"/>
      <c r="M57" s="123"/>
      <c r="N57" s="124"/>
      <c r="O57" s="125"/>
      <c r="P57" s="119" t="str">
        <f>B11</f>
        <v>SIN CÓNYUGE O COMPAÑERO A</v>
      </c>
      <c r="Q57" s="126"/>
      <c r="R57" s="126"/>
      <c r="S57" s="126"/>
      <c r="T57" s="126"/>
      <c r="U57" s="126"/>
      <c r="V57" s="126"/>
      <c r="W57" s="126"/>
      <c r="X57" s="126"/>
      <c r="Y57" s="126"/>
      <c r="Z57" s="126"/>
      <c r="AA57" s="54"/>
    </row>
    <row r="58" spans="2:27" x14ac:dyDescent="0.2">
      <c r="B58" s="416" t="s">
        <v>53</v>
      </c>
      <c r="C58" s="416"/>
      <c r="D58" s="417">
        <f>E9</f>
        <v>0</v>
      </c>
      <c r="E58" s="418"/>
      <c r="F58" s="418"/>
      <c r="G58" s="418"/>
      <c r="H58" s="127"/>
      <c r="I58" s="128"/>
      <c r="J58" s="128"/>
      <c r="K58" s="128"/>
      <c r="L58" s="123"/>
      <c r="M58" s="123"/>
      <c r="N58" s="123"/>
      <c r="O58" s="123"/>
      <c r="P58" s="419" t="s">
        <v>53</v>
      </c>
      <c r="Q58" s="419"/>
      <c r="R58" s="420" t="str">
        <f>C13</f>
        <v xml:space="preserve"> </v>
      </c>
      <c r="S58" s="421"/>
      <c r="T58" s="421"/>
      <c r="U58" s="421"/>
      <c r="V58" s="129"/>
      <c r="W58" s="130"/>
      <c r="X58" s="130"/>
      <c r="Y58" s="130"/>
      <c r="Z58" s="130"/>
      <c r="AA58" s="54"/>
    </row>
    <row r="59" spans="2:27" x14ac:dyDescent="0.2">
      <c r="B59" s="131"/>
      <c r="C59" s="131"/>
      <c r="D59" s="131"/>
      <c r="E59" s="131"/>
      <c r="F59" s="131"/>
      <c r="G59" s="128"/>
      <c r="H59" s="128"/>
      <c r="I59" s="128"/>
      <c r="J59" s="128"/>
      <c r="K59" s="128"/>
      <c r="L59" s="123"/>
      <c r="M59" s="123"/>
      <c r="N59" s="123"/>
      <c r="O59" s="123"/>
      <c r="P59" s="132"/>
      <c r="Q59" s="132"/>
      <c r="R59" s="132"/>
      <c r="S59" s="132"/>
      <c r="T59" s="132"/>
      <c r="U59" s="132"/>
      <c r="V59" s="130"/>
      <c r="W59" s="130"/>
      <c r="X59" s="130"/>
      <c r="Y59" s="130"/>
      <c r="Z59" s="130"/>
      <c r="AA59" s="54"/>
    </row>
    <row r="60" spans="2:27" x14ac:dyDescent="0.2">
      <c r="C60" s="426"/>
      <c r="D60" s="427"/>
      <c r="E60" s="428"/>
      <c r="K60"/>
      <c r="Q60" s="433"/>
      <c r="R60" s="434"/>
      <c r="S60" s="434"/>
      <c r="T60" s="435"/>
    </row>
    <row r="61" spans="2:27" x14ac:dyDescent="0.2">
      <c r="C61" s="429"/>
      <c r="D61" s="382"/>
      <c r="E61" s="430"/>
      <c r="K61"/>
      <c r="Q61" s="436"/>
      <c r="R61" s="415"/>
      <c r="S61" s="415"/>
      <c r="T61" s="437"/>
    </row>
    <row r="62" spans="2:27" x14ac:dyDescent="0.2">
      <c r="C62" s="429"/>
      <c r="D62" s="382"/>
      <c r="E62" s="430"/>
      <c r="K62"/>
      <c r="Q62" s="436"/>
      <c r="R62" s="415"/>
      <c r="S62" s="415"/>
      <c r="T62" s="437"/>
    </row>
    <row r="63" spans="2:27" x14ac:dyDescent="0.2">
      <c r="C63" s="429"/>
      <c r="D63" s="382"/>
      <c r="E63" s="430"/>
      <c r="K63"/>
      <c r="Q63" s="436"/>
      <c r="R63" s="415"/>
      <c r="S63" s="415"/>
      <c r="T63" s="437"/>
    </row>
    <row r="64" spans="2:27" x14ac:dyDescent="0.2">
      <c r="C64" s="431"/>
      <c r="D64" s="380"/>
      <c r="E64" s="432"/>
      <c r="K64"/>
      <c r="Q64" s="438"/>
      <c r="R64" s="439"/>
      <c r="S64" s="439"/>
      <c r="T64" s="440"/>
    </row>
    <row r="65" spans="3:19" x14ac:dyDescent="0.2">
      <c r="C65" s="414" t="s">
        <v>78</v>
      </c>
      <c r="D65" s="414"/>
      <c r="K65" s="54"/>
      <c r="Q65" s="414" t="s">
        <v>78</v>
      </c>
      <c r="R65" s="414"/>
      <c r="S65" s="415"/>
    </row>
    <row r="66" spans="3:19" ht="3.75" customHeight="1" x14ac:dyDescent="0.2">
      <c r="K66" s="136"/>
    </row>
    <row r="67" spans="3:19" x14ac:dyDescent="0.2">
      <c r="K67" s="136"/>
    </row>
    <row r="68" spans="3:19" x14ac:dyDescent="0.2">
      <c r="K68" s="136"/>
    </row>
    <row r="69" spans="3:19" x14ac:dyDescent="0.2">
      <c r="K69" s="136"/>
    </row>
    <row r="70" spans="3:19" x14ac:dyDescent="0.2">
      <c r="K70" s="136"/>
    </row>
  </sheetData>
  <sheetProtection algorithmName="SHA-512" hashValue="5FKapE4ZWEe/b26w2dZWgSh45Bt514pUcqTmwTWfEvxK/iYPbvg0ORJEDI1kTk2pv3KwNuthd3lIYYw6TEJuvw==" saltValue="Kvldztkz/QHHCHnUY2hIOA==" spinCount="100000" sheet="1" selectLockedCells="1"/>
  <mergeCells count="54">
    <mergeCell ref="B40:AA43"/>
    <mergeCell ref="C65:D65"/>
    <mergeCell ref="Q65:S65"/>
    <mergeCell ref="B58:C58"/>
    <mergeCell ref="D58:G58"/>
    <mergeCell ref="P58:Q58"/>
    <mergeCell ref="R58:U58"/>
    <mergeCell ref="B45:AA45"/>
    <mergeCell ref="B47:AA47"/>
    <mergeCell ref="B49:AA49"/>
    <mergeCell ref="C60:E64"/>
    <mergeCell ref="Q60:T64"/>
    <mergeCell ref="B36:AA36"/>
    <mergeCell ref="B38:AA38"/>
    <mergeCell ref="B22:AA22"/>
    <mergeCell ref="B28:G28"/>
    <mergeCell ref="H28:R28"/>
    <mergeCell ref="S28:AA28"/>
    <mergeCell ref="B30:C30"/>
    <mergeCell ref="T34:V34"/>
    <mergeCell ref="Y34:Z34"/>
    <mergeCell ref="B24:AA24"/>
    <mergeCell ref="B25:AA26"/>
    <mergeCell ref="B34:D34"/>
    <mergeCell ref="G34:J34"/>
    <mergeCell ref="M34:Q34"/>
    <mergeCell ref="Z30:AA30"/>
    <mergeCell ref="C32:D32"/>
    <mergeCell ref="M5:X5"/>
    <mergeCell ref="E9:H9"/>
    <mergeCell ref="B5:E5"/>
    <mergeCell ref="K1:AA1"/>
    <mergeCell ref="K2:AA2"/>
    <mergeCell ref="Y5:AA5"/>
    <mergeCell ref="K3:AA3"/>
    <mergeCell ref="F5:J5"/>
    <mergeCell ref="Q7:AA7"/>
    <mergeCell ref="B7:P7"/>
    <mergeCell ref="R9:AA9"/>
    <mergeCell ref="L9:P9"/>
    <mergeCell ref="E32:S32"/>
    <mergeCell ref="D30:E30"/>
    <mergeCell ref="F30:J30"/>
    <mergeCell ref="K30:X30"/>
    <mergeCell ref="N11:AA11"/>
    <mergeCell ref="B18:AA18"/>
    <mergeCell ref="B20:AA20"/>
    <mergeCell ref="V13:AA13"/>
    <mergeCell ref="L13:P13"/>
    <mergeCell ref="C13:H13"/>
    <mergeCell ref="B11:M11"/>
    <mergeCell ref="B17:N17"/>
    <mergeCell ref="Q17:R17"/>
    <mergeCell ref="V17:W17"/>
  </mergeCells>
  <phoneticPr fontId="10" type="noConversion"/>
  <pageMargins left="0.51181102362204722" right="0.23622047244094491" top="0.39370078740157483" bottom="0.39370078740157483" header="0" footer="0"/>
  <pageSetup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3"/>
  <sheetViews>
    <sheetView showGridLines="0" view="pageBreakPreview" zoomScale="110" workbookViewId="0">
      <selection activeCell="B41" sqref="B41"/>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5.75" x14ac:dyDescent="0.25">
      <c r="C2" s="449" t="s">
        <v>233</v>
      </c>
      <c r="D2" s="450"/>
      <c r="E2" s="450"/>
      <c r="F2" s="450"/>
      <c r="G2" s="450"/>
      <c r="H2" s="450"/>
      <c r="I2" s="450"/>
      <c r="J2" s="450"/>
      <c r="K2" s="450"/>
      <c r="L2" s="450"/>
      <c r="M2" s="450"/>
    </row>
    <row r="3" spans="3:13" ht="13.5" thickBot="1" x14ac:dyDescent="0.25">
      <c r="C3" s="443" t="s">
        <v>82</v>
      </c>
      <c r="D3" s="442"/>
      <c r="E3" s="442"/>
      <c r="F3" s="442"/>
      <c r="G3" s="442"/>
      <c r="H3" s="8"/>
    </row>
    <row r="4" spans="3:13" ht="13.5" thickBot="1" x14ac:dyDescent="0.25">
      <c r="C4" s="443" t="s">
        <v>83</v>
      </c>
      <c r="D4" s="442"/>
      <c r="E4" s="11"/>
      <c r="F4" s="11"/>
      <c r="G4" s="11"/>
      <c r="H4" s="488" t="s">
        <v>270</v>
      </c>
      <c r="I4" s="487"/>
      <c r="J4" s="487"/>
      <c r="K4" s="487"/>
      <c r="L4" s="487"/>
      <c r="M4" s="487"/>
    </row>
    <row r="5" spans="3:13" ht="13.5" thickBot="1" x14ac:dyDescent="0.25">
      <c r="C5" s="443" t="s">
        <v>84</v>
      </c>
      <c r="D5" s="442"/>
      <c r="E5" s="442"/>
      <c r="F5" s="442"/>
      <c r="G5" s="442"/>
      <c r="H5" s="488" t="s">
        <v>85</v>
      </c>
      <c r="I5" s="487"/>
      <c r="J5" s="487"/>
      <c r="K5" s="487"/>
      <c r="L5" s="12" t="s">
        <v>86</v>
      </c>
      <c r="M5" s="24" t="s">
        <v>168</v>
      </c>
    </row>
    <row r="6" spans="3:13" ht="13.5" thickBot="1" x14ac:dyDescent="0.25">
      <c r="C6" s="443" t="s">
        <v>87</v>
      </c>
      <c r="D6" s="442"/>
      <c r="E6" s="442"/>
      <c r="F6" s="442"/>
      <c r="G6" s="442"/>
      <c r="H6" s="486" t="s">
        <v>88</v>
      </c>
      <c r="I6" s="487"/>
      <c r="J6" s="487"/>
      <c r="K6" s="487"/>
      <c r="L6" s="13">
        <v>90</v>
      </c>
      <c r="M6" s="42">
        <f>+K15*L6</f>
        <v>90000000</v>
      </c>
    </row>
    <row r="7" spans="3:13" ht="13.5" thickBot="1" x14ac:dyDescent="0.25">
      <c r="C7" s="443" t="s">
        <v>89</v>
      </c>
      <c r="D7" s="442"/>
      <c r="E7" s="442"/>
      <c r="F7" s="442"/>
      <c r="G7" s="442"/>
      <c r="H7" s="486" t="s">
        <v>90</v>
      </c>
      <c r="I7" s="487"/>
      <c r="J7" s="487"/>
      <c r="K7" s="487"/>
      <c r="L7" s="13">
        <v>135</v>
      </c>
      <c r="M7" s="42">
        <f>+K15*L7</f>
        <v>135000000</v>
      </c>
    </row>
    <row r="8" spans="3:13" ht="13.5" thickBot="1" x14ac:dyDescent="0.25">
      <c r="C8" s="443" t="s">
        <v>91</v>
      </c>
      <c r="D8" s="442"/>
      <c r="E8" s="442"/>
      <c r="F8" s="442"/>
      <c r="G8" s="442"/>
      <c r="H8" s="488" t="s">
        <v>92</v>
      </c>
      <c r="I8" s="487"/>
      <c r="J8" s="487"/>
      <c r="K8" s="487"/>
      <c r="L8" s="487"/>
      <c r="M8" s="487"/>
    </row>
    <row r="9" spans="3:13" ht="13.5" thickBot="1" x14ac:dyDescent="0.25">
      <c r="C9" s="441" t="s">
        <v>160</v>
      </c>
      <c r="D9" s="442"/>
      <c r="E9" s="442"/>
      <c r="F9" s="442"/>
      <c r="G9" s="442"/>
    </row>
    <row r="10" spans="3:13" x14ac:dyDescent="0.2">
      <c r="C10" s="11"/>
      <c r="D10" s="11"/>
      <c r="E10" s="11"/>
      <c r="F10" s="11"/>
      <c r="G10" s="11"/>
      <c r="H10" s="492" t="s">
        <v>165</v>
      </c>
      <c r="I10" s="493"/>
      <c r="J10" s="493"/>
      <c r="K10" s="493"/>
      <c r="L10" s="493"/>
      <c r="M10" s="494"/>
    </row>
    <row r="11" spans="3:13" ht="13.5" thickBot="1" x14ac:dyDescent="0.25">
      <c r="C11" s="443" t="s">
        <v>93</v>
      </c>
      <c r="D11" s="442"/>
      <c r="E11" s="442"/>
      <c r="F11" s="442"/>
      <c r="G11" s="442"/>
      <c r="H11" s="482"/>
      <c r="I11" s="483"/>
      <c r="J11" s="483"/>
      <c r="K11" s="483"/>
      <c r="L11" s="483"/>
      <c r="M11" s="484"/>
    </row>
    <row r="12" spans="3:13" ht="13.5" thickBot="1" x14ac:dyDescent="0.25">
      <c r="C12" s="475" t="s">
        <v>94</v>
      </c>
      <c r="D12" s="441"/>
      <c r="E12" s="441" t="s">
        <v>106</v>
      </c>
      <c r="F12" s="442"/>
      <c r="H12" s="488" t="s">
        <v>166</v>
      </c>
      <c r="I12" s="487"/>
      <c r="J12" s="487"/>
      <c r="K12" s="487"/>
      <c r="L12" s="12" t="s">
        <v>86</v>
      </c>
      <c r="M12" s="24" t="s">
        <v>168</v>
      </c>
    </row>
    <row r="13" spans="3:13" ht="13.5" thickBot="1" x14ac:dyDescent="0.25">
      <c r="C13" s="475" t="s">
        <v>97</v>
      </c>
      <c r="D13" s="441"/>
      <c r="E13" s="441" t="s">
        <v>95</v>
      </c>
      <c r="F13" s="442"/>
      <c r="G13" s="445"/>
      <c r="H13" s="486" t="s">
        <v>96</v>
      </c>
      <c r="I13" s="487"/>
      <c r="J13" s="487"/>
      <c r="K13" s="487"/>
      <c r="L13" s="13">
        <v>18</v>
      </c>
      <c r="M13" s="42">
        <f>+K15*L13</f>
        <v>18000000</v>
      </c>
    </row>
    <row r="14" spans="3:13" ht="13.5" thickBot="1" x14ac:dyDescent="0.25">
      <c r="C14" s="475" t="s">
        <v>99</v>
      </c>
      <c r="D14" s="441"/>
      <c r="E14" s="441" t="s">
        <v>100</v>
      </c>
      <c r="F14" s="442"/>
      <c r="G14" s="445"/>
      <c r="H14" s="486" t="s">
        <v>98</v>
      </c>
      <c r="I14" s="487"/>
      <c r="J14" s="487"/>
      <c r="K14" s="487"/>
      <c r="L14" s="19">
        <v>18</v>
      </c>
      <c r="M14" s="42">
        <f>+L14*K15</f>
        <v>18000000</v>
      </c>
    </row>
    <row r="15" spans="3:13" ht="13.5" thickBot="1" x14ac:dyDescent="0.25">
      <c r="C15" s="475" t="s">
        <v>101</v>
      </c>
      <c r="D15" s="441"/>
      <c r="E15" s="441" t="s">
        <v>103</v>
      </c>
      <c r="F15" s="442"/>
      <c r="G15" s="445"/>
      <c r="H15" s="485" t="s">
        <v>234</v>
      </c>
      <c r="I15" s="485"/>
      <c r="J15" s="485"/>
      <c r="K15" s="41">
        <v>1000000</v>
      </c>
    </row>
    <row r="16" spans="3:13" ht="13.5" thickBot="1" x14ac:dyDescent="0.25">
      <c r="C16" s="475" t="s">
        <v>102</v>
      </c>
      <c r="D16" s="441"/>
      <c r="E16" s="441" t="s">
        <v>107</v>
      </c>
      <c r="F16" s="442"/>
      <c r="G16" s="445"/>
      <c r="H16" s="21"/>
    </row>
    <row r="17" spans="3:13" x14ac:dyDescent="0.2">
      <c r="H17" s="479" t="s">
        <v>158</v>
      </c>
      <c r="I17" s="480"/>
      <c r="J17" s="480"/>
      <c r="K17" s="480"/>
      <c r="L17" s="480"/>
      <c r="M17" s="481"/>
    </row>
    <row r="18" spans="3:13" ht="20.25" customHeight="1" thickBot="1" x14ac:dyDescent="0.25">
      <c r="C18" s="11"/>
      <c r="D18" s="11"/>
      <c r="E18" s="11"/>
      <c r="F18" s="11"/>
      <c r="G18" s="11"/>
      <c r="H18" s="482"/>
      <c r="I18" s="483"/>
      <c r="J18" s="483"/>
      <c r="K18" s="483"/>
      <c r="L18" s="483"/>
      <c r="M18" s="484"/>
    </row>
    <row r="19" spans="3:13" ht="13.5" thickBot="1" x14ac:dyDescent="0.25">
      <c r="C19" s="443" t="s">
        <v>112</v>
      </c>
      <c r="D19" s="442"/>
      <c r="E19" s="442"/>
      <c r="F19" s="442"/>
      <c r="G19" s="476"/>
      <c r="H19" s="461" t="s">
        <v>169</v>
      </c>
      <c r="I19" s="462"/>
      <c r="J19" s="461" t="s">
        <v>79</v>
      </c>
      <c r="K19" s="462"/>
      <c r="L19" s="463" t="s">
        <v>104</v>
      </c>
      <c r="M19" s="466" t="s">
        <v>105</v>
      </c>
    </row>
    <row r="20" spans="3:13" ht="13.5" thickBot="1" x14ac:dyDescent="0.25">
      <c r="C20" s="441" t="s">
        <v>114</v>
      </c>
      <c r="D20" s="442"/>
      <c r="E20" s="442"/>
      <c r="F20" s="442"/>
      <c r="G20" s="476"/>
      <c r="H20" s="461" t="s">
        <v>108</v>
      </c>
      <c r="I20" s="462"/>
      <c r="J20" s="470" t="s">
        <v>109</v>
      </c>
      <c r="K20" s="471"/>
      <c r="L20" s="464"/>
      <c r="M20" s="467"/>
    </row>
    <row r="21" spans="3:13" ht="13.5" thickBot="1" x14ac:dyDescent="0.25">
      <c r="C21" s="14" t="s">
        <v>115</v>
      </c>
      <c r="D21" s="11"/>
      <c r="E21" s="11"/>
      <c r="F21" s="11"/>
      <c r="G21" s="11"/>
      <c r="H21" s="22" t="s">
        <v>110</v>
      </c>
      <c r="I21" s="23" t="s">
        <v>111</v>
      </c>
      <c r="J21" s="23" t="s">
        <v>110</v>
      </c>
      <c r="K21" s="23" t="s">
        <v>111</v>
      </c>
      <c r="L21" s="465"/>
      <c r="M21" s="468"/>
    </row>
    <row r="22" spans="3:13" ht="13.5" thickBot="1" x14ac:dyDescent="0.25">
      <c r="C22" s="443" t="s">
        <v>116</v>
      </c>
      <c r="D22" s="442"/>
      <c r="E22" s="11" t="s">
        <v>117</v>
      </c>
      <c r="F22" s="11"/>
      <c r="G22" s="11"/>
      <c r="H22" s="477" t="s">
        <v>113</v>
      </c>
      <c r="I22" s="478">
        <v>2</v>
      </c>
      <c r="J22" s="473">
        <v>0</v>
      </c>
      <c r="K22" s="472">
        <f>+K15*I22</f>
        <v>2000000</v>
      </c>
      <c r="L22" s="469">
        <v>30</v>
      </c>
      <c r="M22" s="444">
        <f>+K15*L22</f>
        <v>30000000</v>
      </c>
    </row>
    <row r="23" spans="3:13" ht="13.5" thickBot="1" x14ac:dyDescent="0.25">
      <c r="C23" s="443" t="s">
        <v>118</v>
      </c>
      <c r="D23" s="442"/>
      <c r="E23" s="441" t="s">
        <v>119</v>
      </c>
      <c r="F23" s="442"/>
      <c r="G23" s="445"/>
      <c r="H23" s="477"/>
      <c r="I23" s="478"/>
      <c r="J23" s="474"/>
      <c r="K23" s="472"/>
      <c r="L23" s="469"/>
      <c r="M23" s="444"/>
    </row>
    <row r="24" spans="3:13" ht="13.5" thickBot="1" x14ac:dyDescent="0.25">
      <c r="C24" s="443" t="s">
        <v>120</v>
      </c>
      <c r="D24" s="442"/>
      <c r="E24" s="441" t="s">
        <v>121</v>
      </c>
      <c r="F24" s="442"/>
      <c r="G24" s="445"/>
      <c r="H24" s="477" t="s">
        <v>156</v>
      </c>
      <c r="I24" s="478">
        <v>4</v>
      </c>
      <c r="J24" s="444">
        <f>+K22+1</f>
        <v>2000001</v>
      </c>
      <c r="K24" s="472">
        <f>+K15*I24</f>
        <v>4000000</v>
      </c>
      <c r="L24" s="469">
        <v>20</v>
      </c>
      <c r="M24" s="444">
        <f>+K15*L24</f>
        <v>20000000</v>
      </c>
    </row>
    <row r="25" spans="3:13" ht="13.5" thickBot="1" x14ac:dyDescent="0.25">
      <c r="C25" s="443" t="s">
        <v>122</v>
      </c>
      <c r="D25" s="442"/>
      <c r="E25" s="441" t="s">
        <v>123</v>
      </c>
      <c r="F25" s="442"/>
      <c r="G25" s="445"/>
      <c r="H25" s="477"/>
      <c r="I25" s="478"/>
      <c r="J25" s="472"/>
      <c r="K25" s="472"/>
      <c r="L25" s="469"/>
      <c r="M25" s="444"/>
    </row>
    <row r="26" spans="3:13" x14ac:dyDescent="0.2">
      <c r="C26" s="443" t="s">
        <v>124</v>
      </c>
      <c r="D26" s="442"/>
      <c r="E26" s="441" t="s">
        <v>125</v>
      </c>
      <c r="F26" s="442"/>
      <c r="G26" s="445"/>
    </row>
    <row r="27" spans="3:13" x14ac:dyDescent="0.2">
      <c r="C27" s="443" t="s">
        <v>126</v>
      </c>
      <c r="D27" s="442"/>
      <c r="E27" s="15"/>
      <c r="F27" s="11"/>
      <c r="G27" s="11"/>
      <c r="H27" s="443" t="s">
        <v>129</v>
      </c>
      <c r="I27" s="442"/>
      <c r="J27" s="442"/>
      <c r="K27" s="442"/>
      <c r="L27" s="442"/>
      <c r="M27" s="442"/>
    </row>
    <row r="28" spans="3:13" x14ac:dyDescent="0.2">
      <c r="C28" s="443" t="s">
        <v>127</v>
      </c>
      <c r="D28" s="442"/>
      <c r="E28" s="11"/>
      <c r="F28" s="11"/>
      <c r="G28" s="11"/>
      <c r="H28" s="443" t="s">
        <v>162</v>
      </c>
      <c r="I28" s="442"/>
      <c r="J28" s="442"/>
      <c r="K28" s="442"/>
      <c r="L28" s="442"/>
      <c r="M28" s="382"/>
    </row>
    <row r="29" spans="3:13" x14ac:dyDescent="0.2">
      <c r="C29" s="441" t="s">
        <v>128</v>
      </c>
      <c r="D29" s="442"/>
      <c r="E29" s="442"/>
      <c r="F29" s="11"/>
      <c r="G29" s="11"/>
    </row>
    <row r="30" spans="3:13" x14ac:dyDescent="0.2">
      <c r="C30" s="11"/>
      <c r="D30" s="11"/>
      <c r="E30" s="11"/>
      <c r="F30" s="11"/>
      <c r="G30" s="11"/>
    </row>
    <row r="31" spans="3:13" x14ac:dyDescent="0.2">
      <c r="C31" s="443" t="s">
        <v>130</v>
      </c>
      <c r="D31" s="442"/>
      <c r="E31" s="442"/>
      <c r="F31" s="442"/>
      <c r="G31" s="442"/>
      <c r="H31" s="446"/>
      <c r="I31" s="382"/>
      <c r="J31" s="382"/>
      <c r="K31" s="382"/>
      <c r="L31" s="382"/>
    </row>
    <row r="32" spans="3:13" x14ac:dyDescent="0.2">
      <c r="C32" s="16" t="s">
        <v>131</v>
      </c>
      <c r="D32" s="441" t="s">
        <v>132</v>
      </c>
      <c r="E32" s="442"/>
      <c r="F32" s="442"/>
      <c r="G32" s="442"/>
      <c r="H32" s="441" t="s">
        <v>133</v>
      </c>
      <c r="I32" s="442"/>
      <c r="J32" s="442"/>
      <c r="K32" s="442"/>
      <c r="L32" s="442"/>
      <c r="M32" s="382"/>
    </row>
    <row r="33" spans="2:13" x14ac:dyDescent="0.2">
      <c r="C33" s="16" t="s">
        <v>134</v>
      </c>
      <c r="D33" s="441" t="s">
        <v>135</v>
      </c>
      <c r="E33" s="442"/>
      <c r="F33" s="442"/>
      <c r="G33" s="442"/>
      <c r="H33" s="16" t="s">
        <v>136</v>
      </c>
      <c r="I33" s="15" t="s">
        <v>137</v>
      </c>
      <c r="J33" s="16" t="s">
        <v>138</v>
      </c>
      <c r="K33" s="15" t="s">
        <v>139</v>
      </c>
      <c r="L33" s="11"/>
    </row>
    <row r="34" spans="2:13" x14ac:dyDescent="0.2">
      <c r="C34" s="16" t="s">
        <v>140</v>
      </c>
      <c r="D34" s="443" t="s">
        <v>141</v>
      </c>
      <c r="E34" s="442"/>
      <c r="F34" s="442"/>
      <c r="G34" s="442"/>
      <c r="H34" s="16" t="s">
        <v>142</v>
      </c>
      <c r="I34" s="15" t="s">
        <v>143</v>
      </c>
      <c r="J34" s="16" t="s">
        <v>144</v>
      </c>
      <c r="K34" s="15" t="s">
        <v>145</v>
      </c>
      <c r="L34" s="11"/>
    </row>
    <row r="35" spans="2:13" x14ac:dyDescent="0.2">
      <c r="C35" s="11"/>
      <c r="D35" s="11"/>
      <c r="E35" s="11"/>
      <c r="F35" s="11"/>
      <c r="G35" s="11"/>
      <c r="H35" s="14" t="s">
        <v>146</v>
      </c>
      <c r="I35" s="11" t="s">
        <v>147</v>
      </c>
      <c r="J35" s="14" t="s">
        <v>148</v>
      </c>
      <c r="K35" s="11" t="s">
        <v>149</v>
      </c>
      <c r="L35" s="11"/>
    </row>
    <row r="36" spans="2:13" x14ac:dyDescent="0.2">
      <c r="C36" s="443" t="s">
        <v>150</v>
      </c>
      <c r="D36" s="442"/>
      <c r="E36" s="442"/>
      <c r="F36" s="442"/>
      <c r="G36" s="442"/>
      <c r="I36" s="17" t="s">
        <v>151</v>
      </c>
    </row>
    <row r="37" spans="2:13" x14ac:dyDescent="0.2">
      <c r="C37" s="16" t="s">
        <v>152</v>
      </c>
      <c r="D37" s="16" t="s">
        <v>153</v>
      </c>
      <c r="E37" s="15" t="s">
        <v>238</v>
      </c>
      <c r="F37" s="11"/>
      <c r="G37" s="11"/>
    </row>
    <row r="38" spans="2:13" ht="4.5" customHeight="1" x14ac:dyDescent="0.2"/>
    <row r="39" spans="2:13" ht="15.75" x14ac:dyDescent="0.25">
      <c r="C39" s="449" t="s">
        <v>167</v>
      </c>
      <c r="D39" s="450"/>
      <c r="E39" s="450"/>
      <c r="F39" s="450"/>
      <c r="G39" s="450"/>
      <c r="H39" s="450"/>
      <c r="I39" s="450"/>
      <c r="J39" s="450"/>
      <c r="K39" s="450"/>
      <c r="L39" s="450"/>
      <c r="M39" s="450"/>
    </row>
    <row r="40" spans="2:13" x14ac:dyDescent="0.2">
      <c r="C40" s="451" t="s">
        <v>154</v>
      </c>
      <c r="D40" s="452"/>
      <c r="E40" s="452"/>
      <c r="F40" s="452"/>
      <c r="G40" s="452"/>
      <c r="H40" s="452"/>
      <c r="I40" s="452"/>
      <c r="J40" s="452"/>
      <c r="K40" s="452"/>
      <c r="L40" s="452"/>
      <c r="M40" s="452"/>
    </row>
    <row r="41" spans="2:13" ht="15.75" x14ac:dyDescent="0.2">
      <c r="B41" s="18"/>
      <c r="C41" s="453" t="s">
        <v>272</v>
      </c>
      <c r="D41" s="454"/>
      <c r="E41" s="454"/>
      <c r="F41" s="454"/>
      <c r="G41" s="454"/>
      <c r="H41" s="454"/>
      <c r="I41" s="454"/>
      <c r="J41" s="454"/>
      <c r="K41" s="454"/>
      <c r="L41" s="454"/>
      <c r="M41" s="454"/>
    </row>
    <row r="42" spans="2:13" ht="15.75" x14ac:dyDescent="0.2">
      <c r="B42" s="18"/>
      <c r="C42" s="453" t="s">
        <v>273</v>
      </c>
      <c r="D42" s="454"/>
      <c r="E42" s="454"/>
      <c r="F42" s="454"/>
      <c r="G42" s="454"/>
      <c r="H42" s="454"/>
      <c r="I42" s="454"/>
      <c r="J42" s="454"/>
      <c r="K42" s="454"/>
      <c r="L42" s="454"/>
      <c r="M42" s="454"/>
    </row>
    <row r="43" spans="2:13" ht="15.75" x14ac:dyDescent="0.2">
      <c r="B43" s="18"/>
      <c r="C43" s="455" t="s">
        <v>289</v>
      </c>
      <c r="D43" s="454"/>
      <c r="E43" s="454"/>
      <c r="F43" s="454"/>
      <c r="G43" s="454"/>
      <c r="H43" s="454"/>
      <c r="I43" s="454"/>
      <c r="J43" s="454"/>
      <c r="K43" s="454"/>
      <c r="L43" s="454"/>
      <c r="M43" s="454"/>
    </row>
    <row r="44" spans="2:13" ht="28.5" customHeight="1" x14ac:dyDescent="0.2">
      <c r="B44" s="18"/>
      <c r="C44" s="489" t="s">
        <v>271</v>
      </c>
      <c r="D44" s="490"/>
      <c r="E44" s="490"/>
      <c r="F44" s="490"/>
      <c r="G44" s="490"/>
      <c r="H44" s="490"/>
      <c r="I44" s="490"/>
      <c r="J44" s="490"/>
      <c r="K44" s="490"/>
      <c r="L44" s="490"/>
      <c r="M44" s="491"/>
    </row>
    <row r="45" spans="2:13" ht="15.75" customHeight="1" x14ac:dyDescent="0.2">
      <c r="B45" s="18"/>
      <c r="C45" s="489" t="s">
        <v>292</v>
      </c>
      <c r="D45" s="225"/>
      <c r="E45" s="225"/>
      <c r="F45" s="225"/>
      <c r="G45" s="225"/>
      <c r="H45" s="225"/>
      <c r="I45" s="225"/>
      <c r="J45" s="225"/>
      <c r="K45" s="225"/>
      <c r="L45" s="225"/>
      <c r="M45" s="287"/>
    </row>
    <row r="46" spans="2:13" ht="27" customHeight="1" x14ac:dyDescent="0.2">
      <c r="B46" s="18"/>
      <c r="C46" s="447" t="s">
        <v>290</v>
      </c>
      <c r="D46" s="448"/>
      <c r="E46" s="448"/>
      <c r="F46" s="448"/>
      <c r="G46" s="448"/>
      <c r="H46" s="448"/>
      <c r="I46" s="448"/>
      <c r="J46" s="448"/>
      <c r="K46" s="448"/>
      <c r="L46" s="448"/>
      <c r="M46" s="448"/>
    </row>
    <row r="47" spans="2:13" ht="27.75" customHeight="1" x14ac:dyDescent="0.2">
      <c r="B47" s="18"/>
      <c r="C47" s="447" t="s">
        <v>274</v>
      </c>
      <c r="D47" s="448"/>
      <c r="E47" s="448"/>
      <c r="F47" s="448"/>
      <c r="G47" s="448"/>
      <c r="H47" s="448"/>
      <c r="I47" s="448"/>
      <c r="J47" s="448"/>
      <c r="K47" s="448"/>
      <c r="L47" s="448"/>
      <c r="M47" s="448"/>
    </row>
    <row r="48" spans="2:13" ht="27" customHeight="1" x14ac:dyDescent="0.2">
      <c r="B48" s="18"/>
      <c r="C48" s="447" t="s">
        <v>275</v>
      </c>
      <c r="D48" s="448"/>
      <c r="E48" s="448"/>
      <c r="F48" s="448"/>
      <c r="G48" s="448"/>
      <c r="H48" s="448"/>
      <c r="I48" s="448"/>
      <c r="J48" s="448"/>
      <c r="K48" s="448"/>
      <c r="L48" s="448"/>
      <c r="M48" s="448"/>
    </row>
    <row r="49" spans="2:13" ht="27.75" customHeight="1" x14ac:dyDescent="0.2">
      <c r="B49" s="18"/>
      <c r="C49" s="447" t="s">
        <v>276</v>
      </c>
      <c r="D49" s="448"/>
      <c r="E49" s="448"/>
      <c r="F49" s="448"/>
      <c r="G49" s="448"/>
      <c r="H49" s="448"/>
      <c r="I49" s="448"/>
      <c r="J49" s="448"/>
      <c r="K49" s="448"/>
      <c r="L49" s="448"/>
      <c r="M49" s="448"/>
    </row>
    <row r="50" spans="2:13" ht="25.5" customHeight="1" x14ac:dyDescent="0.2">
      <c r="B50" s="18"/>
      <c r="C50" s="447" t="s">
        <v>277</v>
      </c>
      <c r="D50" s="448"/>
      <c r="E50" s="448"/>
      <c r="F50" s="448"/>
      <c r="G50" s="448"/>
      <c r="H50" s="448"/>
      <c r="I50" s="448"/>
      <c r="J50" s="448"/>
      <c r="K50" s="448"/>
      <c r="L50" s="448"/>
      <c r="M50" s="448"/>
    </row>
    <row r="51" spans="2:13" ht="27" customHeight="1" x14ac:dyDescent="0.2">
      <c r="B51" s="18"/>
      <c r="C51" s="447" t="s">
        <v>278</v>
      </c>
      <c r="D51" s="448"/>
      <c r="E51" s="448"/>
      <c r="F51" s="448"/>
      <c r="G51" s="448"/>
      <c r="H51" s="448"/>
      <c r="I51" s="448"/>
      <c r="J51" s="448"/>
      <c r="K51" s="448"/>
      <c r="L51" s="448"/>
      <c r="M51" s="448"/>
    </row>
    <row r="52" spans="2:13" ht="28.5" customHeight="1" x14ac:dyDescent="0.2">
      <c r="B52" s="18"/>
      <c r="C52" s="447" t="s">
        <v>279</v>
      </c>
      <c r="D52" s="448"/>
      <c r="E52" s="448"/>
      <c r="F52" s="448"/>
      <c r="G52" s="448"/>
      <c r="H52" s="448"/>
      <c r="I52" s="448"/>
      <c r="J52" s="448"/>
      <c r="K52" s="448"/>
      <c r="L52" s="448"/>
      <c r="M52" s="448"/>
    </row>
    <row r="53" spans="2:13" ht="17.25" customHeight="1" x14ac:dyDescent="0.2">
      <c r="B53" s="18"/>
      <c r="C53" s="456" t="s">
        <v>159</v>
      </c>
      <c r="D53" s="457"/>
      <c r="E53" s="457"/>
      <c r="F53" s="457"/>
      <c r="G53" s="457"/>
      <c r="H53" s="457"/>
      <c r="I53" s="457"/>
      <c r="J53" s="457"/>
      <c r="K53" s="457"/>
      <c r="L53" s="457"/>
      <c r="M53" s="458"/>
    </row>
    <row r="54" spans="2:13" ht="63" customHeight="1" x14ac:dyDescent="0.2">
      <c r="B54" s="18"/>
      <c r="C54" s="447" t="s">
        <v>291</v>
      </c>
      <c r="D54" s="448"/>
      <c r="E54" s="448"/>
      <c r="F54" s="448"/>
      <c r="G54" s="448"/>
      <c r="H54" s="448"/>
      <c r="I54" s="448"/>
      <c r="J54" s="448"/>
      <c r="K54" s="448"/>
      <c r="L54" s="448"/>
      <c r="M54" s="448"/>
    </row>
    <row r="55" spans="2:13" ht="28.5" customHeight="1" x14ac:dyDescent="0.2">
      <c r="B55" s="18"/>
      <c r="C55" s="447" t="s">
        <v>280</v>
      </c>
      <c r="D55" s="448"/>
      <c r="E55" s="448"/>
      <c r="F55" s="448"/>
      <c r="G55" s="448"/>
      <c r="H55" s="448"/>
      <c r="I55" s="448"/>
      <c r="J55" s="448"/>
      <c r="K55" s="448"/>
      <c r="L55" s="448"/>
      <c r="M55" s="448"/>
    </row>
    <row r="56" spans="2:13" ht="29.25" customHeight="1" x14ac:dyDescent="0.2">
      <c r="B56" s="18"/>
      <c r="C56" s="447" t="s">
        <v>281</v>
      </c>
      <c r="D56" s="448"/>
      <c r="E56" s="448"/>
      <c r="F56" s="448"/>
      <c r="G56" s="448"/>
      <c r="H56" s="448"/>
      <c r="I56" s="448"/>
      <c r="J56" s="448"/>
      <c r="K56" s="448"/>
      <c r="L56" s="448"/>
      <c r="M56" s="448"/>
    </row>
    <row r="57" spans="2:13" ht="40.5" customHeight="1" x14ac:dyDescent="0.2">
      <c r="B57" s="18"/>
      <c r="C57" s="447" t="s">
        <v>282</v>
      </c>
      <c r="D57" s="448"/>
      <c r="E57" s="448"/>
      <c r="F57" s="448"/>
      <c r="G57" s="448"/>
      <c r="H57" s="448"/>
      <c r="I57" s="448"/>
      <c r="J57" s="448"/>
      <c r="K57" s="448"/>
      <c r="L57" s="448"/>
      <c r="M57" s="448"/>
    </row>
    <row r="58" spans="2:13" ht="15.75" x14ac:dyDescent="0.2">
      <c r="B58" s="18"/>
      <c r="C58" s="447" t="s">
        <v>283</v>
      </c>
      <c r="D58" s="448"/>
      <c r="E58" s="448"/>
      <c r="F58" s="448"/>
      <c r="G58" s="448"/>
      <c r="H58" s="448"/>
      <c r="I58" s="448"/>
      <c r="J58" s="448"/>
      <c r="K58" s="448"/>
      <c r="L58" s="448"/>
      <c r="M58" s="448"/>
    </row>
    <row r="59" spans="2:13" ht="15.75" x14ac:dyDescent="0.2">
      <c r="B59" s="18"/>
      <c r="C59" s="447" t="s">
        <v>284</v>
      </c>
      <c r="D59" s="448"/>
      <c r="E59" s="448"/>
      <c r="F59" s="448"/>
      <c r="G59" s="448"/>
      <c r="H59" s="448"/>
      <c r="I59" s="448"/>
      <c r="J59" s="448"/>
      <c r="K59" s="448"/>
      <c r="L59" s="448"/>
      <c r="M59" s="448"/>
    </row>
    <row r="60" spans="2:13" ht="30.75" customHeight="1" x14ac:dyDescent="0.2">
      <c r="B60" s="18"/>
      <c r="C60" s="447" t="s">
        <v>285</v>
      </c>
      <c r="D60" s="448"/>
      <c r="E60" s="448"/>
      <c r="F60" s="448"/>
      <c r="G60" s="448"/>
      <c r="H60" s="448"/>
      <c r="I60" s="448"/>
      <c r="J60" s="448"/>
      <c r="K60" s="448"/>
      <c r="L60" s="448"/>
      <c r="M60" s="448"/>
    </row>
    <row r="61" spans="2:13" ht="13.5" customHeight="1" x14ac:dyDescent="0.2">
      <c r="B61" s="18"/>
      <c r="C61" s="447" t="s">
        <v>286</v>
      </c>
      <c r="D61" s="448"/>
      <c r="E61" s="448"/>
      <c r="F61" s="448"/>
      <c r="G61" s="448"/>
      <c r="H61" s="448"/>
      <c r="I61" s="448"/>
      <c r="J61" s="448"/>
      <c r="K61" s="448"/>
      <c r="L61" s="448"/>
      <c r="M61" s="448"/>
    </row>
    <row r="62" spans="2:13" ht="27" customHeight="1" x14ac:dyDescent="0.2">
      <c r="B62" s="18"/>
      <c r="C62" s="447" t="s">
        <v>287</v>
      </c>
      <c r="D62" s="448"/>
      <c r="E62" s="448"/>
      <c r="F62" s="448"/>
      <c r="G62" s="448"/>
      <c r="H62" s="448"/>
      <c r="I62" s="448"/>
      <c r="J62" s="448"/>
      <c r="K62" s="448"/>
      <c r="L62" s="448"/>
      <c r="M62" s="448"/>
    </row>
    <row r="63" spans="2:13" ht="26.25" customHeight="1" x14ac:dyDescent="0.25">
      <c r="B63" s="20">
        <f>SUM(B41:B62)</f>
        <v>0</v>
      </c>
      <c r="C63" s="459" t="s">
        <v>288</v>
      </c>
      <c r="D63" s="460"/>
      <c r="E63" s="460"/>
      <c r="F63" s="460"/>
      <c r="G63" s="460"/>
      <c r="H63" s="460"/>
      <c r="I63" s="460"/>
      <c r="J63" s="460"/>
      <c r="K63" s="460"/>
      <c r="L63" s="460"/>
      <c r="M63" s="460"/>
    </row>
  </sheetData>
  <sheetProtection algorithmName="SHA-512" hashValue="W0XdTV6oN2u3tzIvB4id6fcjpO5XHtv+26rfejNWw4TSPwGlO0XsxB+Xb6bKxgmZBmnDXWFEPzGDVk3I9sTw5A==" saltValue="fG+2SZM1uFodPwMpId1zkA==" spinCount="100000" sheet="1" objects="1" scenarios="1" selectLockedCells="1"/>
  <mergeCells count="96">
    <mergeCell ref="C44:M44"/>
    <mergeCell ref="C45:M45"/>
    <mergeCell ref="H10:M11"/>
    <mergeCell ref="C2:M2"/>
    <mergeCell ref="C3:G3"/>
    <mergeCell ref="C4:D4"/>
    <mergeCell ref="H4:M4"/>
    <mergeCell ref="C5:G5"/>
    <mergeCell ref="H5:K5"/>
    <mergeCell ref="C9:G9"/>
    <mergeCell ref="C11:G11"/>
    <mergeCell ref="C6:G6"/>
    <mergeCell ref="H6:K6"/>
    <mergeCell ref="C7:G7"/>
    <mergeCell ref="H7:K7"/>
    <mergeCell ref="C8:G8"/>
    <mergeCell ref="H8:M8"/>
    <mergeCell ref="C13:D13"/>
    <mergeCell ref="H14:K14"/>
    <mergeCell ref="C14:D14"/>
    <mergeCell ref="E14:G14"/>
    <mergeCell ref="C12:D12"/>
    <mergeCell ref="E13:G13"/>
    <mergeCell ref="H13:K13"/>
    <mergeCell ref="H12:K12"/>
    <mergeCell ref="E12:F12"/>
    <mergeCell ref="H24:H25"/>
    <mergeCell ref="E16:G16"/>
    <mergeCell ref="H20:I20"/>
    <mergeCell ref="I24:I25"/>
    <mergeCell ref="H17:M18"/>
    <mergeCell ref="C22:D22"/>
    <mergeCell ref="C23:D23"/>
    <mergeCell ref="E23:G23"/>
    <mergeCell ref="H22:H23"/>
    <mergeCell ref="I22:I23"/>
    <mergeCell ref="C16:D16"/>
    <mergeCell ref="E15:G15"/>
    <mergeCell ref="H19:I19"/>
    <mergeCell ref="C19:G19"/>
    <mergeCell ref="C20:G20"/>
    <mergeCell ref="C15:D15"/>
    <mergeCell ref="H15:J15"/>
    <mergeCell ref="J19:K19"/>
    <mergeCell ref="L19:L21"/>
    <mergeCell ref="M19:M21"/>
    <mergeCell ref="L24:L25"/>
    <mergeCell ref="L22:L23"/>
    <mergeCell ref="M22:M23"/>
    <mergeCell ref="J20:K20"/>
    <mergeCell ref="J24:J25"/>
    <mergeCell ref="K24:K25"/>
    <mergeCell ref="J22:J23"/>
    <mergeCell ref="K22:K23"/>
    <mergeCell ref="C59:M59"/>
    <mergeCell ref="C63:M63"/>
    <mergeCell ref="C60:M60"/>
    <mergeCell ref="C61:M61"/>
    <mergeCell ref="C62:M62"/>
    <mergeCell ref="C50:M50"/>
    <mergeCell ref="C51:M51"/>
    <mergeCell ref="C54:M54"/>
    <mergeCell ref="C52:M52"/>
    <mergeCell ref="C53:M53"/>
    <mergeCell ref="C58:M58"/>
    <mergeCell ref="D33:G33"/>
    <mergeCell ref="D34:G34"/>
    <mergeCell ref="C36:G36"/>
    <mergeCell ref="C39:M39"/>
    <mergeCell ref="C40:M40"/>
    <mergeCell ref="C41:M41"/>
    <mergeCell ref="C42:M42"/>
    <mergeCell ref="C43:M43"/>
    <mergeCell ref="C56:M56"/>
    <mergeCell ref="C57:M57"/>
    <mergeCell ref="C55:M55"/>
    <mergeCell ref="C48:M48"/>
    <mergeCell ref="C47:M47"/>
    <mergeCell ref="C46:M46"/>
    <mergeCell ref="C49:M49"/>
    <mergeCell ref="D32:G32"/>
    <mergeCell ref="H32:M32"/>
    <mergeCell ref="C25:D25"/>
    <mergeCell ref="M24:M25"/>
    <mergeCell ref="E25:G25"/>
    <mergeCell ref="C26:D26"/>
    <mergeCell ref="E26:G26"/>
    <mergeCell ref="C27:D27"/>
    <mergeCell ref="C28:D28"/>
    <mergeCell ref="C29:E29"/>
    <mergeCell ref="H27:M27"/>
    <mergeCell ref="H28:M28"/>
    <mergeCell ref="C31:G31"/>
    <mergeCell ref="H31:L31"/>
    <mergeCell ref="C24:D24"/>
    <mergeCell ref="E24:G24"/>
  </mergeCells>
  <phoneticPr fontId="10" type="noConversion"/>
  <pageMargins left="0.39370078740157483" right="0.31496062992125984" top="0.19685039370078741" bottom="0.15748031496062992" header="0" footer="0"/>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formulario 2022</vt:lpstr>
      <vt:lpstr>Declaracion</vt:lpstr>
      <vt:lpstr>Guia diligenciamiento, doc sopt</vt:lpstr>
      <vt:lpstr>Declaracion!Área_de_impresión</vt:lpstr>
      <vt:lpstr>'formulario 2022'!Área_de_impresión</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2022-05-27T14:01:51Z</cp:lastPrinted>
  <dcterms:created xsi:type="dcterms:W3CDTF">2001-02-07T14:13:43Z</dcterms:created>
  <dcterms:modified xsi:type="dcterms:W3CDTF">2022-09-19T19:23:27Z</dcterms:modified>
</cp:coreProperties>
</file>