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G:\Mi unidad\General\COMFACAUCA\Formulario Afiliados comfacauca\Formulario 2022\"/>
    </mc:Choice>
  </mc:AlternateContent>
  <bookViews>
    <workbookView xWindow="-120" yWindow="-120" windowWidth="20730" windowHeight="11040" tabRatio="599"/>
  </bookViews>
  <sheets>
    <sheet name="formulario 2022" sheetId="47" r:id="rId1"/>
    <sheet name="Declaracion" sheetId="42" r:id="rId2"/>
    <sheet name="Guia diligenciamiento, doc sopt" sheetId="45" r:id="rId3"/>
  </sheets>
  <definedNames>
    <definedName name="_xlnm.Print_Area" localSheetId="1">Declaracion!$B$1:$AA$67</definedName>
    <definedName name="_xlnm.Print_Area" localSheetId="0">'formulario 2022'!$A$1:$CL$135</definedName>
    <definedName name="_xlnm.Print_Area" localSheetId="2">'Guia diligenciamiento, doc sopt'!$A$1:$M$63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U17" i="47" l="1"/>
  <c r="CU18" i="47"/>
  <c r="CU26" i="47"/>
  <c r="C13" i="42" l="1"/>
  <c r="R58" i="42" s="1"/>
  <c r="V13" i="42"/>
  <c r="E9" i="42"/>
  <c r="D58" i="42" s="1"/>
  <c r="B7" i="42" l="1"/>
  <c r="B57" i="42" s="1"/>
  <c r="F5" i="42"/>
  <c r="BN127" i="47" l="1"/>
  <c r="BN123" i="47"/>
  <c r="C123" i="47"/>
  <c r="AT93" i="47"/>
  <c r="BZ86" i="47"/>
  <c r="AH86" i="47"/>
  <c r="AM72" i="47"/>
  <c r="CJ66" i="47"/>
  <c r="BI66" i="47"/>
  <c r="M5" i="42" s="1"/>
  <c r="AQ66" i="47"/>
  <c r="U66" i="47"/>
  <c r="BI64" i="47"/>
  <c r="T64" i="47"/>
  <c r="CV52" i="47"/>
  <c r="DB40" i="47"/>
  <c r="L37" i="47"/>
  <c r="BG37" i="47" s="1"/>
  <c r="CV35" i="47"/>
  <c r="CV34" i="47"/>
  <c r="CU34" i="47"/>
  <c r="CT34" i="47"/>
  <c r="CT33" i="47"/>
  <c r="CV32" i="47"/>
  <c r="CT32" i="47"/>
  <c r="CD32" i="47"/>
  <c r="CV31" i="47"/>
  <c r="CT31" i="47"/>
  <c r="B31" i="47"/>
  <c r="CV30" i="47"/>
  <c r="CT30" i="47"/>
  <c r="B30" i="47"/>
  <c r="CV29" i="47"/>
  <c r="CT29" i="47"/>
  <c r="B29" i="47"/>
  <c r="CV28" i="47"/>
  <c r="B28" i="47"/>
  <c r="CV27" i="47"/>
  <c r="CU27" i="47"/>
  <c r="CT28" i="47" s="1"/>
  <c r="B27" i="47"/>
  <c r="CV26" i="47"/>
  <c r="CT27" i="47"/>
  <c r="B26" i="47"/>
  <c r="CV25" i="47"/>
  <c r="CU25" i="47"/>
  <c r="CT26" i="47" s="1"/>
  <c r="B25" i="47"/>
  <c r="CV24" i="47"/>
  <c r="CU24" i="47"/>
  <c r="CT25" i="47" s="1"/>
  <c r="B24" i="47"/>
  <c r="CS20" i="47"/>
  <c r="CS18" i="47"/>
  <c r="CS17" i="47"/>
  <c r="CV16" i="47"/>
  <c r="CU16" i="47"/>
  <c r="CT16" i="47"/>
  <c r="CS13" i="47"/>
  <c r="B11" i="42" l="1"/>
  <c r="P57" i="42" s="1"/>
  <c r="CS56" i="47"/>
  <c r="CS35" i="47"/>
  <c r="CS59" i="47"/>
  <c r="CS57" i="47"/>
  <c r="CS60" i="47"/>
  <c r="CS58" i="47"/>
  <c r="CS61" i="47"/>
  <c r="CS54" i="47"/>
  <c r="CS62" i="47"/>
  <c r="CS63" i="47"/>
  <c r="CS64" i="47"/>
  <c r="CS55" i="47"/>
  <c r="CS27" i="47"/>
  <c r="CS31" i="47"/>
  <c r="CS29" i="47"/>
  <c r="CS24" i="47"/>
  <c r="C127" i="47"/>
  <c r="AT92" i="47"/>
  <c r="BO80" i="47"/>
  <c r="CS34" i="47"/>
  <c r="CS26" i="47"/>
  <c r="CS33" i="47"/>
  <c r="CS40" i="47"/>
  <c r="CS47" i="47"/>
  <c r="CS45" i="47"/>
  <c r="CS46" i="47"/>
  <c r="AT91" i="47"/>
  <c r="CS41" i="47"/>
  <c r="CS48" i="47"/>
  <c r="CS28" i="47"/>
  <c r="CS30" i="47"/>
  <c r="CS32" i="47"/>
  <c r="DB41" i="47"/>
  <c r="CS49" i="47"/>
  <c r="AO55" i="47"/>
  <c r="CS25" i="47"/>
  <c r="CS42" i="47"/>
  <c r="CS50" i="47"/>
  <c r="CS43" i="47"/>
  <c r="CS44" i="47"/>
  <c r="AT94" i="47" l="1"/>
  <c r="BC75" i="47" s="1"/>
  <c r="C55" i="47"/>
  <c r="BQ54" i="47"/>
  <c r="P55" i="47"/>
  <c r="CS80" i="47" l="1"/>
  <c r="C75" i="47"/>
  <c r="AE54" i="47"/>
  <c r="BL56" i="47"/>
  <c r="B63" i="45"/>
  <c r="M24" i="45"/>
  <c r="M22" i="45"/>
  <c r="K24" i="45"/>
  <c r="K22" i="45"/>
  <c r="J24" i="45" s="1"/>
  <c r="M14" i="45" l="1"/>
  <c r="M13" i="45"/>
  <c r="M7" i="45"/>
  <c r="M6" i="45"/>
</calcChain>
</file>

<file path=xl/comments1.xml><?xml version="1.0" encoding="utf-8"?>
<comments xmlns="http://schemas.openxmlformats.org/spreadsheetml/2006/main">
  <authors>
    <author>PORT-77678</author>
  </authors>
  <commentList>
    <comment ref="AJ11" authorId="0" shapeId="0">
      <text>
        <r>
          <rPr>
            <b/>
            <sz val="9"/>
            <color indexed="81"/>
            <rFont val="Tahoma"/>
            <family val="2"/>
          </rPr>
          <t>Se marca X cuando es la primera vez que se postula al subsidio de vivienda</t>
        </r>
      </text>
    </comment>
    <comment ref="BC11" authorId="0" shapeId="0">
      <text>
        <r>
          <rPr>
            <b/>
            <sz val="9"/>
            <color indexed="81"/>
            <rFont val="Tahoma"/>
            <family val="2"/>
          </rPr>
          <t>Se marca X cuando ya se encuentra postulado y se actualizan documentos</t>
        </r>
      </text>
    </comment>
    <comment ref="AJ13" authorId="0" shapeId="0">
      <text>
        <r>
          <rPr>
            <b/>
            <sz val="9"/>
            <color indexed="81"/>
            <rFont val="Tahoma"/>
            <family val="2"/>
          </rPr>
          <t>Marcar X solo en una modalidad de vivienda:
Adquisición o
Construcción o 
mejoramiento</t>
        </r>
      </text>
    </comment>
    <comment ref="BC13" authorId="0" shapeId="0">
      <text>
        <r>
          <rPr>
            <b/>
            <sz val="9"/>
            <color indexed="81"/>
            <rFont val="Tahoma"/>
            <family val="2"/>
          </rPr>
          <t>Marcar X solo en una modalidad de vivienda:
Adquisición o
Construcción o 
mejoramiento</t>
        </r>
      </text>
    </comment>
    <comment ref="BT13" authorId="0" shapeId="0">
      <text>
        <r>
          <rPr>
            <b/>
            <sz val="9"/>
            <color indexed="81"/>
            <rFont val="Tahoma"/>
            <family val="2"/>
          </rPr>
          <t>Marcar X solo en una modalidad de vivienda:
Adquisición o
Construcción o 
mejoramiento</t>
        </r>
      </text>
    </comment>
    <comment ref="C22" authorId="0" shapeId="0">
      <text>
        <r>
          <rPr>
            <b/>
            <sz val="9"/>
            <color indexed="81"/>
            <rFont val="Tahoma"/>
            <family val="2"/>
          </rPr>
          <t>El jefe del hogar debe ser el afiliado</t>
        </r>
      </text>
    </comment>
    <comment ref="AW22" authorId="0" shapeId="0">
      <text>
        <r>
          <rPr>
            <b/>
            <sz val="9"/>
            <color indexed="81"/>
            <rFont val="Tahoma"/>
            <family val="2"/>
          </rPr>
          <t>CC = Cédula
CE = Cédula de Extranjería
RC = Registro Civil Menores de 7 años
TI = Tarjeta de identidad Mayores de 7 menores 18 años</t>
        </r>
      </text>
    </comment>
    <comment ref="BF22"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2"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2"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2" authorId="0" shapeId="0">
      <text>
        <r>
          <rPr>
            <b/>
            <sz val="9"/>
            <color indexed="81"/>
            <rFont val="Tahoma"/>
            <family val="2"/>
          </rPr>
          <t>S:   Soltero(a)
C:  Casado(a) o unión marital de hecho.
SP: Separado, Viudo</t>
        </r>
      </text>
    </comment>
    <comment ref="BR22" authorId="0" shapeId="0">
      <text>
        <r>
          <rPr>
            <b/>
            <sz val="9"/>
            <color indexed="81"/>
            <rFont val="Tahoma"/>
            <family val="2"/>
          </rPr>
          <t>F = FEMENINO
M= MASCULINO
I = INTERSEXUAL</t>
        </r>
      </text>
    </comment>
    <comment ref="BU22" authorId="0" shapeId="0">
      <text>
        <r>
          <rPr>
            <b/>
            <sz val="9"/>
            <color indexed="81"/>
            <rFont val="Tahoma"/>
            <family val="2"/>
          </rPr>
          <t xml:space="preserve">EM: Empleado
H:   Hogar   
ES:  Estudiante.
P:    Pensionado  
D:    Desempleado.
I:     Independiente.
</t>
        </r>
      </text>
    </comment>
    <comment ref="AW24" authorId="0" shapeId="0">
      <text>
        <r>
          <rPr>
            <b/>
            <sz val="9"/>
            <color indexed="81"/>
            <rFont val="Tahoma"/>
            <family val="2"/>
          </rPr>
          <t>CC = Cédula
CE = Cédula de Extranjería
RC = Registro Civil Menores de 7 años
TI = Tarjeta de identidad Mayores de 7 menores 18 años</t>
        </r>
      </text>
    </comment>
    <comment ref="BF24"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4"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4"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4" authorId="0" shapeId="0">
      <text>
        <r>
          <rPr>
            <b/>
            <sz val="9"/>
            <color indexed="81"/>
            <rFont val="Tahoma"/>
            <family val="2"/>
          </rPr>
          <t>S:   Soltero(a)
C:  Casado(a) o unión marital de hecho.
SP: Separado, Viudo</t>
        </r>
      </text>
    </comment>
    <comment ref="BR24" authorId="0" shapeId="0">
      <text>
        <r>
          <rPr>
            <b/>
            <sz val="9"/>
            <color indexed="81"/>
            <rFont val="Tahoma"/>
            <family val="2"/>
          </rPr>
          <t>F = FEMENINO
M= MASCULINO
I = INTERSEXUAL</t>
        </r>
      </text>
    </comment>
    <comment ref="BU24" authorId="0" shapeId="0">
      <text>
        <r>
          <rPr>
            <b/>
            <sz val="9"/>
            <color indexed="81"/>
            <rFont val="Tahoma"/>
            <family val="2"/>
          </rPr>
          <t xml:space="preserve">EM: Empleado
H:   Hogar   
ES:  Estudiante.
P:    Pensionado  
D:    Desempleado.
I:     Independiente.
</t>
        </r>
      </text>
    </comment>
    <comment ref="BX24" authorId="0" shapeId="0">
      <text>
        <r>
          <rPr>
            <b/>
            <sz val="9"/>
            <color indexed="81"/>
            <rFont val="Tahoma"/>
            <family val="2"/>
          </rPr>
          <t>Se marca "X" a la persona que reemplazará al jefe del hogar, en caso de fallecimiento</t>
        </r>
      </text>
    </comment>
    <comment ref="AW25" authorId="0" shapeId="0">
      <text>
        <r>
          <rPr>
            <b/>
            <sz val="9"/>
            <color indexed="81"/>
            <rFont val="Tahoma"/>
            <family val="2"/>
          </rPr>
          <t>CC = Cédula
CE = Cédula de Extranjería
RC = Registro Civil Menores de 7 años
TI = Tarjeta de identidad Mayores de 7 menores 18 años</t>
        </r>
      </text>
    </comment>
    <comment ref="BF25"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5"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5"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5" authorId="0" shapeId="0">
      <text>
        <r>
          <rPr>
            <b/>
            <sz val="9"/>
            <color indexed="81"/>
            <rFont val="Tahoma"/>
            <family val="2"/>
          </rPr>
          <t>S:   Soltero(a)
C:  Casado(a) o unión marital de hecho.
SP: Separado, Viudo</t>
        </r>
      </text>
    </comment>
    <comment ref="BR25" authorId="0" shapeId="0">
      <text>
        <r>
          <rPr>
            <b/>
            <sz val="9"/>
            <color indexed="81"/>
            <rFont val="Tahoma"/>
            <family val="2"/>
          </rPr>
          <t>F = FEMENINO
M= MASCULINO
I = INTERSEXUAL</t>
        </r>
      </text>
    </comment>
    <comment ref="BU25" authorId="0" shapeId="0">
      <text>
        <r>
          <rPr>
            <b/>
            <sz val="9"/>
            <color indexed="81"/>
            <rFont val="Tahoma"/>
            <family val="2"/>
          </rPr>
          <t xml:space="preserve">EM: Empleado
H:   Hogar   
ES:  Estudiante.
P:    Pensionado  
D:    Desempleado.
I:     Independiente.
</t>
        </r>
      </text>
    </comment>
    <comment ref="BX25" authorId="0" shapeId="0">
      <text>
        <r>
          <rPr>
            <b/>
            <sz val="9"/>
            <color indexed="81"/>
            <rFont val="Tahoma"/>
            <family val="2"/>
          </rPr>
          <t>Se marca "X" a la persona que reemplazará al jefe del hogar, en caso de fallecimiento</t>
        </r>
      </text>
    </comment>
    <comment ref="AW26" authorId="0" shapeId="0">
      <text>
        <r>
          <rPr>
            <b/>
            <sz val="9"/>
            <color indexed="81"/>
            <rFont val="Tahoma"/>
            <family val="2"/>
          </rPr>
          <t>CC = Cédula
CE = Cédula de Extranjería
RC = Registro Civil Menores de 7 años
TI = Tarjeta de identidad Mayores de 7 menores 18 años</t>
        </r>
      </text>
    </comment>
    <comment ref="BF26"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6"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6"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6" authorId="0" shapeId="0">
      <text>
        <r>
          <rPr>
            <b/>
            <sz val="9"/>
            <color indexed="81"/>
            <rFont val="Tahoma"/>
            <family val="2"/>
          </rPr>
          <t>S:   Soltero(a)
C:  Casado(a) o unión marital de hecho.
SP: Separado, Viudo</t>
        </r>
      </text>
    </comment>
    <comment ref="BR26" authorId="0" shapeId="0">
      <text>
        <r>
          <rPr>
            <b/>
            <sz val="9"/>
            <color indexed="81"/>
            <rFont val="Tahoma"/>
            <family val="2"/>
          </rPr>
          <t>F = FEMENINO
M= MASCULINO
I = INTERSEXUAL</t>
        </r>
      </text>
    </comment>
    <comment ref="BU26" authorId="0" shapeId="0">
      <text>
        <r>
          <rPr>
            <b/>
            <sz val="9"/>
            <color indexed="81"/>
            <rFont val="Tahoma"/>
            <family val="2"/>
          </rPr>
          <t xml:space="preserve">EM: Empleado
H:   Hogar   
ES:  Estudiante.
P:    Pensionado  
D:    Desempleado.
I:     Independiente.
</t>
        </r>
      </text>
    </comment>
    <comment ref="BX26" authorId="0" shapeId="0">
      <text>
        <r>
          <rPr>
            <b/>
            <sz val="9"/>
            <color indexed="81"/>
            <rFont val="Tahoma"/>
            <family val="2"/>
          </rPr>
          <t>Se marca "X" a la persona que reemplazará al jefe del hogar, en caso de fallecimiento</t>
        </r>
      </text>
    </comment>
    <comment ref="AW27" authorId="0" shapeId="0">
      <text>
        <r>
          <rPr>
            <b/>
            <sz val="9"/>
            <color indexed="81"/>
            <rFont val="Tahoma"/>
            <family val="2"/>
          </rPr>
          <t>CC = Cédula
CE = Cédula de Extranjería
RC = Registro Civil Menores de 7 años
TI = Tarjeta de identidad Mayores de 7 menores 18 años</t>
        </r>
      </text>
    </comment>
    <comment ref="BF27"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7"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7"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7" authorId="0" shapeId="0">
      <text>
        <r>
          <rPr>
            <b/>
            <sz val="9"/>
            <color indexed="81"/>
            <rFont val="Tahoma"/>
            <family val="2"/>
          </rPr>
          <t>S:   Soltero(a)
C:  Casado(a) o unión marital de hecho.
SP: Separado, Viudo</t>
        </r>
      </text>
    </comment>
    <comment ref="BR27" authorId="0" shapeId="0">
      <text>
        <r>
          <rPr>
            <b/>
            <sz val="9"/>
            <color indexed="81"/>
            <rFont val="Tahoma"/>
            <family val="2"/>
          </rPr>
          <t>F = FEMENINO
M= MASCULINO
I = INTERSEXUAL</t>
        </r>
      </text>
    </comment>
    <comment ref="BU27" authorId="0" shapeId="0">
      <text>
        <r>
          <rPr>
            <b/>
            <sz val="9"/>
            <color indexed="81"/>
            <rFont val="Tahoma"/>
            <family val="2"/>
          </rPr>
          <t xml:space="preserve">EM: Empleado
H:   Hogar   
ES:  Estudiante.
P:    Pensionado  
D:    Desempleado.
I:     Independiente.
</t>
        </r>
      </text>
    </comment>
    <comment ref="BX27" authorId="0" shapeId="0">
      <text>
        <r>
          <rPr>
            <b/>
            <sz val="9"/>
            <color indexed="81"/>
            <rFont val="Tahoma"/>
            <family val="2"/>
          </rPr>
          <t>Se marca "X" a la persona que reemplazará al jefe del hogar, en caso de fallecimiento</t>
        </r>
      </text>
    </comment>
    <comment ref="AW28" authorId="0" shapeId="0">
      <text>
        <r>
          <rPr>
            <b/>
            <sz val="9"/>
            <color indexed="81"/>
            <rFont val="Tahoma"/>
            <family val="2"/>
          </rPr>
          <t>CC = Cédula
CE = Cédula de Extranjería
RC = Registro Civil Menores de 7 años
TI = Tarjeta de identidad Mayores de 7 menores 18 años</t>
        </r>
      </text>
    </comment>
    <comment ref="BF28"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8"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8"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8" authorId="0" shapeId="0">
      <text>
        <r>
          <rPr>
            <b/>
            <sz val="9"/>
            <color indexed="81"/>
            <rFont val="Tahoma"/>
            <family val="2"/>
          </rPr>
          <t>S:   Soltero(a)
C:  Casado(a) o unión marital de hecho.
SP: Separado, Viudo</t>
        </r>
      </text>
    </comment>
    <comment ref="BR28" authorId="0" shapeId="0">
      <text>
        <r>
          <rPr>
            <b/>
            <sz val="9"/>
            <color indexed="81"/>
            <rFont val="Tahoma"/>
            <family val="2"/>
          </rPr>
          <t>F = FEMENINO
M= MASCULINO
I = INTERSEXUAL</t>
        </r>
      </text>
    </comment>
    <comment ref="BU28" authorId="0" shapeId="0">
      <text>
        <r>
          <rPr>
            <b/>
            <sz val="9"/>
            <color indexed="81"/>
            <rFont val="Tahoma"/>
            <family val="2"/>
          </rPr>
          <t xml:space="preserve">EM: Empleado
H:   Hogar   
ES:  Estudiante.
P:    Pensionado  
D:    Desempleado.
I:     Independiente.
</t>
        </r>
      </text>
    </comment>
    <comment ref="BX28" authorId="0" shapeId="0">
      <text>
        <r>
          <rPr>
            <b/>
            <sz val="9"/>
            <color indexed="81"/>
            <rFont val="Tahoma"/>
            <family val="2"/>
          </rPr>
          <t>Se marca "X" a la persona que reemplazará al jefe del hogar, en caso de fallecimiento</t>
        </r>
      </text>
    </comment>
    <comment ref="AW29" authorId="0" shapeId="0">
      <text>
        <r>
          <rPr>
            <b/>
            <sz val="9"/>
            <color indexed="81"/>
            <rFont val="Tahoma"/>
            <family val="2"/>
          </rPr>
          <t>CC = Cédula
CE = Cédula de Extranjería
RC = Registro Civil Menores de 7 años
TI = Tarjeta de identidad Mayores de 7 menores 18 años</t>
        </r>
      </text>
    </comment>
    <comment ref="BF29"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9"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9"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9" authorId="0" shapeId="0">
      <text>
        <r>
          <rPr>
            <b/>
            <sz val="9"/>
            <color indexed="81"/>
            <rFont val="Tahoma"/>
            <family val="2"/>
          </rPr>
          <t>S:   Soltero(a)
C:  Casado(a) o unión marital de hecho.
SP: Separado, Viudo</t>
        </r>
      </text>
    </comment>
    <comment ref="BR29" authorId="0" shapeId="0">
      <text>
        <r>
          <rPr>
            <b/>
            <sz val="9"/>
            <color indexed="81"/>
            <rFont val="Tahoma"/>
            <family val="2"/>
          </rPr>
          <t>F = FEMENINO
M= MASCULINO
I = INTERSEXUAL</t>
        </r>
      </text>
    </comment>
    <comment ref="BU29" authorId="0" shapeId="0">
      <text>
        <r>
          <rPr>
            <b/>
            <sz val="9"/>
            <color indexed="81"/>
            <rFont val="Tahoma"/>
            <family val="2"/>
          </rPr>
          <t xml:space="preserve">EM: Empleado
H:   Hogar   
ES:  Estudiante.
P:    Pensionado  
D:    Desempleado.
I:     Independiente.
</t>
        </r>
      </text>
    </comment>
    <comment ref="BX29" authorId="0" shapeId="0">
      <text>
        <r>
          <rPr>
            <b/>
            <sz val="9"/>
            <color indexed="81"/>
            <rFont val="Tahoma"/>
            <family val="2"/>
          </rPr>
          <t>Se marca "X" a la persona que reemplazará al jefe del hogar, en caso de fallecimiento</t>
        </r>
      </text>
    </comment>
    <comment ref="AW30" authorId="0" shapeId="0">
      <text>
        <r>
          <rPr>
            <b/>
            <sz val="9"/>
            <color indexed="81"/>
            <rFont val="Tahoma"/>
            <family val="2"/>
          </rPr>
          <t>CC = Cédula
CE = Cédula de Extranjería
RC = Registro Civil Menores de 7 años
TI = Tarjeta de identidad Mayores de 7 menores 18 años</t>
        </r>
      </text>
    </comment>
    <comment ref="BF30"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30"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30"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30" authorId="0" shapeId="0">
      <text>
        <r>
          <rPr>
            <b/>
            <sz val="9"/>
            <color indexed="81"/>
            <rFont val="Tahoma"/>
            <family val="2"/>
          </rPr>
          <t>S:   Soltero(a)
C:  Casado(a) o unión marital de hecho.
SP: Separado, Viudo</t>
        </r>
      </text>
    </comment>
    <comment ref="BR30" authorId="0" shapeId="0">
      <text>
        <r>
          <rPr>
            <b/>
            <sz val="9"/>
            <color indexed="81"/>
            <rFont val="Tahoma"/>
            <family val="2"/>
          </rPr>
          <t>F = FEMENINO
M= MASCULINO
I = INTERSEXUAL</t>
        </r>
      </text>
    </comment>
    <comment ref="BU30" authorId="0" shapeId="0">
      <text>
        <r>
          <rPr>
            <b/>
            <sz val="9"/>
            <color indexed="81"/>
            <rFont val="Tahoma"/>
            <family val="2"/>
          </rPr>
          <t xml:space="preserve">EM: Empleado
H:   Hogar   
ES:  Estudiante.
P:    Pensionado  
D:    Desempleado.
I:     Independiente.
</t>
        </r>
      </text>
    </comment>
    <comment ref="BX30" authorId="0" shapeId="0">
      <text>
        <r>
          <rPr>
            <b/>
            <sz val="9"/>
            <color indexed="81"/>
            <rFont val="Tahoma"/>
            <family val="2"/>
          </rPr>
          <t>Se marca "X" a la persona que reemplazará al jefe del hogar, en caso de fallecimiento</t>
        </r>
      </text>
    </comment>
    <comment ref="AW31" authorId="0" shapeId="0">
      <text>
        <r>
          <rPr>
            <b/>
            <sz val="9"/>
            <color indexed="81"/>
            <rFont val="Tahoma"/>
            <family val="2"/>
          </rPr>
          <t>CC = Cédula
CE = Cédula de Extranjería
RC = Registro Civil Menores de 7 años
TI = Tarjeta de identidad Mayores de 7 menores 18 años</t>
        </r>
      </text>
    </comment>
    <comment ref="BF31"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31"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31"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31" authorId="0" shapeId="0">
      <text>
        <r>
          <rPr>
            <b/>
            <sz val="9"/>
            <color indexed="81"/>
            <rFont val="Tahoma"/>
            <family val="2"/>
          </rPr>
          <t>S:   Soltero(a)
C:  Casado(a) o unión marital de hecho.
SP: Separado, Viudo</t>
        </r>
      </text>
    </comment>
    <comment ref="BR31" authorId="0" shapeId="0">
      <text>
        <r>
          <rPr>
            <b/>
            <sz val="9"/>
            <color indexed="81"/>
            <rFont val="Tahoma"/>
            <family val="2"/>
          </rPr>
          <t>F = FEMENINO
M= MASCULINO
I = INTERSEXUAL</t>
        </r>
      </text>
    </comment>
    <comment ref="BU31" authorId="0" shapeId="0">
      <text>
        <r>
          <rPr>
            <b/>
            <sz val="9"/>
            <color indexed="81"/>
            <rFont val="Tahoma"/>
            <family val="2"/>
          </rPr>
          <t xml:space="preserve">EM: Empleado
H:   Hogar   
ES:  Estudiante.
P:    Pensionado  
D:    Desempleado.
I:     Independiente.
</t>
        </r>
      </text>
    </comment>
    <comment ref="BX31" authorId="0" shapeId="0">
      <text>
        <r>
          <rPr>
            <b/>
            <sz val="9"/>
            <color indexed="81"/>
            <rFont val="Tahoma"/>
            <family val="2"/>
          </rPr>
          <t>Se marca "X" a la persona que reemplazará al jefe del hogar, en caso de fallecimiento</t>
        </r>
      </text>
    </comment>
    <comment ref="F34" authorId="0" shapeId="0">
      <text>
        <r>
          <rPr>
            <b/>
            <sz val="9"/>
            <color indexed="81"/>
            <rFont val="Tahoma"/>
            <family val="2"/>
          </rPr>
          <t>Sigla mes
Ene
Feb
Mar
Abr
May
Jun
Jul
Ago
Sep
Oct
Nov
Dic</t>
        </r>
      </text>
    </comment>
    <comment ref="H34"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T34" authorId="0" shapeId="0">
      <text>
        <r>
          <rPr>
            <b/>
            <sz val="9"/>
            <color indexed="81"/>
            <rFont val="Tahoma"/>
            <family val="2"/>
          </rPr>
          <t>Sigla mes
Ene
Feb
Mar
Abr
May
Jun
Jul
Ago
Sep
Oct
Nov
Dic</t>
        </r>
      </text>
    </comment>
    <comment ref="V34"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AH34" authorId="0" shapeId="0">
      <text>
        <r>
          <rPr>
            <b/>
            <sz val="9"/>
            <color indexed="81"/>
            <rFont val="Tahoma"/>
            <family val="2"/>
          </rPr>
          <t>Sigla mes
Ene
Feb
Mar
Abr
May
Jun
Jul
Ago
Sep
Oct
Nov
Dic</t>
        </r>
      </text>
    </comment>
    <comment ref="AJ34"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AV34" authorId="0" shapeId="0">
      <text>
        <r>
          <rPr>
            <b/>
            <sz val="9"/>
            <color indexed="81"/>
            <rFont val="Tahoma"/>
            <family val="2"/>
          </rPr>
          <t>Sigla mes
Ene
Feb
Mar
Abr
May
Jun
Jul
Ago
Sep
Oct
Nov
Dic</t>
        </r>
      </text>
    </comment>
    <comment ref="AX34"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BK34" authorId="0" shapeId="0">
      <text>
        <r>
          <rPr>
            <b/>
            <sz val="9"/>
            <color indexed="81"/>
            <rFont val="Tahoma"/>
            <family val="2"/>
          </rPr>
          <t>Sigla mes
Ene
Feb
Mar
Abr
May
Jun
Jul
Ago
Sep
Oct
Nov
Dic</t>
        </r>
      </text>
    </comment>
    <comment ref="BM34"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CA34" authorId="0" shapeId="0">
      <text>
        <r>
          <rPr>
            <b/>
            <sz val="9"/>
            <color indexed="81"/>
            <rFont val="Tahoma"/>
            <family val="2"/>
          </rPr>
          <t>Sigla mes
Ene
Feb
Mar
Abr
May
Jun
Jul
Ago
Sep
Oct
Nov
Dic</t>
        </r>
      </text>
    </comment>
    <comment ref="CC34"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F35" authorId="0" shapeId="0">
      <text>
        <r>
          <rPr>
            <b/>
            <sz val="9"/>
            <color indexed="81"/>
            <rFont val="Tahoma"/>
            <family val="2"/>
          </rPr>
          <t>Sigla mes
Ene
Feb
Mar
Abr
May
Jun
Jul
Ago
Sep
Oct
Nov
Dic</t>
        </r>
      </text>
    </comment>
    <comment ref="H35"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T35" authorId="0" shapeId="0">
      <text>
        <r>
          <rPr>
            <b/>
            <sz val="9"/>
            <color indexed="81"/>
            <rFont val="Tahoma"/>
            <family val="2"/>
          </rPr>
          <t>Sigla mes
Ene
Feb
Mar
Abr
May
Jun
Jul
Ago
Sep
Oct
Nov
Dic</t>
        </r>
      </text>
    </comment>
    <comment ref="V35"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AH35" authorId="0" shapeId="0">
      <text>
        <r>
          <rPr>
            <b/>
            <sz val="9"/>
            <color indexed="81"/>
            <rFont val="Tahoma"/>
            <family val="2"/>
          </rPr>
          <t>Sigla mes
Ene
Feb
Mar
Abr
May
Jun
Jul
Ago
Sep
Oct
Nov
Dic</t>
        </r>
      </text>
    </comment>
    <comment ref="AJ35"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AV35" authorId="0" shapeId="0">
      <text>
        <r>
          <rPr>
            <b/>
            <sz val="9"/>
            <color indexed="81"/>
            <rFont val="Tahoma"/>
            <family val="2"/>
          </rPr>
          <t>Sigla mes
Ene
Feb
Mar
Abr
May
Jun
Jul
Ago
Sep
Oct
Nov
Dic</t>
        </r>
      </text>
    </comment>
    <comment ref="AX35"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BK35" authorId="0" shapeId="0">
      <text>
        <r>
          <rPr>
            <b/>
            <sz val="9"/>
            <color indexed="81"/>
            <rFont val="Tahoma"/>
            <family val="2"/>
          </rPr>
          <t>Sigla mes
Ene
Feb
Mar
Abr
May
Jun
Jul
Ago
Sep
Oct
Nov
Dic</t>
        </r>
      </text>
    </comment>
    <comment ref="BM35"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CA35" authorId="0" shapeId="0">
      <text>
        <r>
          <rPr>
            <b/>
            <sz val="9"/>
            <color indexed="81"/>
            <rFont val="Tahoma"/>
            <family val="2"/>
          </rPr>
          <t>Sigla mes
Ene
Feb
Mar
Abr
May
Jun
Jul
Ago
Sep
Oct
Nov
Dic</t>
        </r>
      </text>
    </comment>
    <comment ref="CC35"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AH78" authorId="0" shapeId="0">
      <text>
        <r>
          <rPr>
            <b/>
            <sz val="9"/>
            <color indexed="81"/>
            <rFont val="Tahoma"/>
            <family val="2"/>
          </rPr>
          <t>Digitar en este campo, el valor que este consignado en las cuentas de ahorro programado o AFC</t>
        </r>
      </text>
    </comment>
    <comment ref="BZ78" authorId="0" shapeId="0">
      <text>
        <r>
          <rPr>
            <b/>
            <sz val="9"/>
            <color indexed="81"/>
            <rFont val="Tahoma"/>
            <family val="2"/>
          </rPr>
          <t>Digite en este campo el valor del ahorro depositado en cuentas de ahorro diferentes a ahorro programo, o que se encuentren depositados en un CDT</t>
        </r>
      </text>
    </comment>
    <comment ref="AH79" authorId="0" shapeId="0">
      <text>
        <r>
          <rPr>
            <b/>
            <sz val="9"/>
            <color indexed="81"/>
            <rFont val="Tahoma"/>
            <family val="2"/>
          </rPr>
          <t>Digite en este campo el valor pagado a las Fiduciarias, o el ahorro exclusivo para vivienda realizado en los Fondos de empleados y que estén inmovilizados y certificados</t>
        </r>
      </text>
    </comment>
    <comment ref="BZ79" authorId="0" shapeId="0">
      <text>
        <r>
          <rPr>
            <b/>
            <sz val="9"/>
            <color indexed="81"/>
            <rFont val="Tahoma"/>
            <family val="2"/>
          </rPr>
          <t xml:space="preserve">Digite en este campo el valor del crédito pre-aprobado para la adquisición de la vivienda, o solamente el menor valor que le hace falta para realizar el cierre financiero
</t>
        </r>
        <r>
          <rPr>
            <sz val="9"/>
            <color indexed="81"/>
            <rFont val="Tahoma"/>
            <family val="2"/>
          </rPr>
          <t xml:space="preserve">
</t>
        </r>
      </text>
    </comment>
    <comment ref="AH80" authorId="0" shapeId="0">
      <text>
        <r>
          <rPr>
            <b/>
            <sz val="9"/>
            <color indexed="81"/>
            <rFont val="Tahoma"/>
            <family val="2"/>
          </rPr>
          <t>Digite en este capo el valor de las cesantías inmovilizadas y certificadas</t>
        </r>
      </text>
    </comment>
    <comment ref="BZ80" authorId="0" shapeId="0">
      <text>
        <r>
          <rPr>
            <b/>
            <sz val="9"/>
            <color indexed="81"/>
            <rFont val="Tahoma"/>
            <family val="2"/>
          </rPr>
          <t>Digite en este campo el valor del crédito aprobado para la adquisición de la vivienda, o solamente el menor valor que le hace falta para realizar el cierre financiero</t>
        </r>
      </text>
    </comment>
    <comment ref="AH81" authorId="0" shapeId="0">
      <text>
        <r>
          <rPr>
            <b/>
            <sz val="9"/>
            <color indexed="81"/>
            <rFont val="Tahoma"/>
            <family val="2"/>
          </rPr>
          <t>Para construcción en sitio propio, digite en este campo el valor del avalúo predial</t>
        </r>
      </text>
    </comment>
    <comment ref="BZ81" authorId="0" shapeId="0">
      <text>
        <r>
          <rPr>
            <b/>
            <sz val="9"/>
            <color indexed="81"/>
            <rFont val="Tahoma"/>
            <family val="2"/>
          </rPr>
          <t>Digite en este campo el valor de los aportes solidarios en mano de obra realizados para las modalidades de Construcción en sitio propio o mejoramiento de vivienda y estén certificados</t>
        </r>
      </text>
    </comment>
    <comment ref="AH82" authorId="0" shapeId="0">
      <text>
        <r>
          <rPr>
            <b/>
            <sz val="9"/>
            <color indexed="81"/>
            <rFont val="Tahoma"/>
            <family val="2"/>
          </rPr>
          <t>Digite en este campo el valor pagado a la constructora, como cuota inicial y este certificado.</t>
        </r>
      </text>
    </comment>
    <comment ref="BZ82" authorId="0" shapeId="0">
      <text>
        <r>
          <rPr>
            <b/>
            <sz val="9"/>
            <color indexed="81"/>
            <rFont val="Tahoma"/>
            <family val="2"/>
          </rPr>
          <t>Digite en este campo el valor de los otros aportes realizados por el Municipio o Departamento y estén certificados</t>
        </r>
      </text>
    </comment>
    <comment ref="AH83" authorId="0" shapeId="0">
      <text>
        <r>
          <rPr>
            <b/>
            <sz val="9"/>
            <color indexed="81"/>
            <rFont val="Tahoma"/>
            <family val="2"/>
          </rPr>
          <t>Digite en este campo el valor del lote u obras de urbanismo que otorguen como subsidio el Municipio o Departamento y esté certificado</t>
        </r>
      </text>
    </comment>
    <comment ref="BZ83" authorId="0" shapeId="0">
      <text>
        <r>
          <rPr>
            <b/>
            <sz val="9"/>
            <color indexed="81"/>
            <rFont val="Tahoma"/>
            <family val="2"/>
          </rPr>
          <t>Digite en este campo el valor de los otros aportes realizados por entidades diferentes a Entes Territoriales, OPV o ONG y estén certificados</t>
        </r>
      </text>
    </comment>
    <comment ref="AH84" authorId="0" shapeId="0">
      <text>
        <r>
          <rPr>
            <b/>
            <sz val="9"/>
            <color indexed="81"/>
            <rFont val="Tahoma"/>
            <family val="2"/>
          </rPr>
          <t>Digite en este campo el valor del aporte no reembolsable que certifiquen las Asociaciones de vivienda "OPV" o las "ONG"</t>
        </r>
      </text>
    </comment>
    <comment ref="BZ84" authorId="0" shapeId="0">
      <text>
        <r>
          <rPr>
            <b/>
            <sz val="9"/>
            <color indexed="81"/>
            <rFont val="Tahoma"/>
            <family val="2"/>
          </rPr>
          <t>Digite en este campo el valor del ahorro que usted tenga en otras modalidades y este certificado</t>
        </r>
      </text>
    </comment>
    <comment ref="AB87" authorId="0" shapeId="0">
      <text>
        <r>
          <rPr>
            <b/>
            <sz val="9"/>
            <color indexed="81"/>
            <rFont val="Tahoma"/>
            <family val="2"/>
          </rPr>
          <t>Digite el nombre de la entidad que aprobó el Crédito</t>
        </r>
      </text>
    </comment>
  </commentList>
</comments>
</file>

<file path=xl/comments2.xml><?xml version="1.0" encoding="utf-8"?>
<comments xmlns="http://schemas.openxmlformats.org/spreadsheetml/2006/main">
  <authors>
    <author>PORT-77678</author>
  </authors>
  <commentList>
    <comment ref="Q17" authorId="0" shapeId="0">
      <text>
        <r>
          <rPr>
            <b/>
            <sz val="9"/>
            <color indexed="81"/>
            <rFont val="Tahoma"/>
            <family val="2"/>
          </rPr>
          <t>X si es cabeza de familia</t>
        </r>
      </text>
    </comment>
    <comment ref="V17" authorId="0" shapeId="0">
      <text>
        <r>
          <rPr>
            <b/>
            <sz val="9"/>
            <color indexed="81"/>
            <rFont val="Tahoma"/>
            <family val="2"/>
          </rPr>
          <t>X si no es cabeza de familia</t>
        </r>
      </text>
    </comment>
    <comment ref="B30" authorId="0" shapeId="0">
      <text>
        <r>
          <rPr>
            <b/>
            <sz val="9"/>
            <color indexed="81"/>
            <rFont val="Tahoma"/>
            <family val="2"/>
          </rPr>
          <t>CC : Cédula de ciudadanía
CE : Cédula de Extranjería</t>
        </r>
      </text>
    </comment>
    <comment ref="Y30" authorId="0" shapeId="0">
      <text>
        <r>
          <rPr>
            <b/>
            <sz val="9"/>
            <color indexed="81"/>
            <rFont val="Tahoma"/>
            <family val="2"/>
          </rPr>
          <t>número de años que conviven juntos</t>
        </r>
      </text>
    </comment>
    <comment ref="B32" authorId="0" shapeId="0">
      <text>
        <r>
          <rPr>
            <b/>
            <sz val="9"/>
            <color indexed="81"/>
            <rFont val="Tahoma"/>
            <family val="2"/>
          </rPr>
          <t>número de meses que conviven juntos</t>
        </r>
      </text>
    </comment>
    <comment ref="E34" authorId="0" shapeId="0">
      <text>
        <r>
          <rPr>
            <b/>
            <sz val="9"/>
            <color indexed="81"/>
            <rFont val="Tahoma"/>
            <family val="2"/>
          </rPr>
          <t>X si la respuesta es afirmativa</t>
        </r>
      </text>
    </comment>
    <comment ref="K34" authorId="0" shapeId="0">
      <text>
        <r>
          <rPr>
            <b/>
            <sz val="9"/>
            <color indexed="81"/>
            <rFont val="Tahoma"/>
            <family val="2"/>
          </rPr>
          <t>X si la respuesta es afirmativa</t>
        </r>
      </text>
    </comment>
    <comment ref="R34" authorId="0" shapeId="0">
      <text>
        <r>
          <rPr>
            <b/>
            <sz val="9"/>
            <color indexed="81"/>
            <rFont val="Tahoma"/>
            <family val="2"/>
          </rPr>
          <t>X si la respuesta es afirmativa</t>
        </r>
      </text>
    </comment>
    <comment ref="W34" authorId="0" shapeId="0">
      <text>
        <r>
          <rPr>
            <b/>
            <sz val="9"/>
            <color indexed="81"/>
            <rFont val="Tahoma"/>
            <family val="2"/>
          </rPr>
          <t>X si la respuesta es afirmativa</t>
        </r>
      </text>
    </comment>
    <comment ref="AA34" authorId="0" shapeId="0">
      <text>
        <r>
          <rPr>
            <b/>
            <sz val="9"/>
            <color indexed="81"/>
            <rFont val="Tahoma"/>
            <family val="2"/>
          </rPr>
          <t>X si la repuesta es afirmativa</t>
        </r>
      </text>
    </comment>
  </commentList>
</comments>
</file>

<file path=xl/sharedStrings.xml><?xml version="1.0" encoding="utf-8"?>
<sst xmlns="http://schemas.openxmlformats.org/spreadsheetml/2006/main" count="322" uniqueCount="298">
  <si>
    <t>SI</t>
  </si>
  <si>
    <t>NO</t>
  </si>
  <si>
    <t>NOMBRE JEFE DEL HOGAR</t>
  </si>
  <si>
    <t>FIRMA JEFE DEL HOGAR</t>
  </si>
  <si>
    <t>DESPRENDIBLE DE RECEPCIÓN DE FORMULARIO DE POSTULACIÓN</t>
  </si>
  <si>
    <t>ESTE FORMULARIO ES GRATUITO Y PUEDE SER FOTOCOPIADO PARA SU DISTRIBUCIÓN.</t>
  </si>
  <si>
    <t>Actualización</t>
  </si>
  <si>
    <t>Cesantías</t>
  </si>
  <si>
    <t>TOTAL AHORRO PREVIO</t>
  </si>
  <si>
    <t>NOMBRE DEL POSTULANTE:</t>
  </si>
  <si>
    <t>FIRMA</t>
  </si>
  <si>
    <t>Valor Presupuesto</t>
  </si>
  <si>
    <t>Ahorro Previo</t>
  </si>
  <si>
    <t>Recursos Complementarios</t>
  </si>
  <si>
    <t>Aportes Ente Territorial</t>
  </si>
  <si>
    <t>TOTAL RECURSOS COMPLEMENTARIOS</t>
  </si>
  <si>
    <t>Entidad Captadora:</t>
  </si>
  <si>
    <t>Número de Cuenta:</t>
  </si>
  <si>
    <t>Fecha Inmovilización:</t>
  </si>
  <si>
    <t>Entidad Depositaria:</t>
  </si>
  <si>
    <t>EL DESPRENDIBLE DE RADICACIÓN NO GARANTIZA QUE EL HOGAR CUMPLE CON LOS REQUISITOS DE POSTULACIÓN</t>
  </si>
  <si>
    <t>AHORRO PREVIO</t>
  </si>
  <si>
    <t>RECURSOS COMPLEMENTARIOS</t>
  </si>
  <si>
    <t>Número de Matrícula Inmobiliaria</t>
  </si>
  <si>
    <t>Otros Recursos (Especificar)</t>
  </si>
  <si>
    <t>Fecha Certificación:</t>
  </si>
  <si>
    <t>MODALIDAD DE VIVIENDA</t>
  </si>
  <si>
    <t>Desde</t>
  </si>
  <si>
    <t>Hasta</t>
  </si>
  <si>
    <t>TOTAL</t>
  </si>
  <si>
    <t>Donación Otras Entidades</t>
  </si>
  <si>
    <t>FIRMA DEL CÓNYUGE O COMPAÑERO (A)</t>
  </si>
  <si>
    <t>VALOR TOTAL</t>
  </si>
  <si>
    <t>Fecha Registro de Escritura</t>
  </si>
  <si>
    <t>Subsidio Solicitado</t>
  </si>
  <si>
    <t>Cuenta de Ahorro Programado</t>
  </si>
  <si>
    <t>Aportes Periódicos de Ahorro</t>
  </si>
  <si>
    <t>Aporte Lote o Terreno</t>
  </si>
  <si>
    <t>Aporte Lote Subsidio por Municipal o Departamental</t>
  </si>
  <si>
    <t>Aporte Lote OPV, ONG, no Reembolsable</t>
  </si>
  <si>
    <t>Ahorro Previo en Cualquier Modalidad</t>
  </si>
  <si>
    <t>Crédito Aprobado</t>
  </si>
  <si>
    <t>Aportes Solidarios</t>
  </si>
  <si>
    <t>Fecha Apertura:</t>
  </si>
  <si>
    <t xml:space="preserve">Autorizamos para que por cualquier medio se verifiquen los datos aquí contenidos y en caso de falsedad, se apliquen las sanciones contempladas en la Ley 3 de 1991: "La persona que presente documentos o información falsos, con el objeto de que le sea adjudicado un subsidio familiar de vivienda, quedará inhabilitada por el término de diez (10) años para volver a solicitarlo". </t>
  </si>
  <si>
    <t>CABEZA DE HOGAR</t>
  </si>
  <si>
    <t>MIEMBROS DEL HOGAR</t>
  </si>
  <si>
    <t>Para Construcción en Sitio Propio y Mejoramiento.</t>
  </si>
  <si>
    <t>Valor Total de la Vivienda (Para Adquisición de Vivienda Nueva)</t>
  </si>
  <si>
    <t>Lote Urbanizado</t>
  </si>
  <si>
    <t>Nombre del Oferente:</t>
  </si>
  <si>
    <t>Nombre del Proyecto:</t>
  </si>
  <si>
    <t>Aprobado mediante Resolución No.26 Enero 29 del  2008 del Fondo Nacional de Vivienda</t>
  </si>
  <si>
    <t>C.C.</t>
  </si>
  <si>
    <t>SFV -- TOPE</t>
  </si>
  <si>
    <t>1 mes</t>
  </si>
  <si>
    <t>2 mes</t>
  </si>
  <si>
    <t>3 mes</t>
  </si>
  <si>
    <t>OK</t>
  </si>
  <si>
    <t>ERROR MODALIDAD</t>
  </si>
  <si>
    <t>7 mes</t>
  </si>
  <si>
    <t>8 mes</t>
  </si>
  <si>
    <t>9 mes</t>
  </si>
  <si>
    <t>10 mes</t>
  </si>
  <si>
    <t>11 mes</t>
  </si>
  <si>
    <t>12 mes</t>
  </si>
  <si>
    <t>4 mes</t>
  </si>
  <si>
    <t>5 mes</t>
  </si>
  <si>
    <t>6 mes</t>
  </si>
  <si>
    <t>Número de meses a promediar</t>
  </si>
  <si>
    <t xml:space="preserve">En el Municipio de </t>
  </si>
  <si>
    <t xml:space="preserve">el (la) señor (a) </t>
  </si>
  <si>
    <t>mayor de edad, identificado (a) con la Cédula de</t>
  </si>
  <si>
    <t>Ciudadanía No.</t>
  </si>
  <si>
    <t xml:space="preserve">expedida en </t>
  </si>
  <si>
    <t xml:space="preserve">domiciliado (s) en </t>
  </si>
  <si>
    <t>No siendo otro el objeto de la presente diligencia, se firma por quienes en ella intervienen.</t>
  </si>
  <si>
    <t>El (la) Declarante</t>
  </si>
  <si>
    <t>Huella</t>
  </si>
  <si>
    <t>COMFACAUCA</t>
  </si>
  <si>
    <t>el</t>
  </si>
  <si>
    <t>DEL TRABAJADOR AFILIADO ANTE COMFACAUCA</t>
  </si>
  <si>
    <t>CONFORMACION Y CONDICION SOCIOECONOMICA DEL HOGAR</t>
  </si>
  <si>
    <t>Documento de Identidad:</t>
  </si>
  <si>
    <r>
      <t xml:space="preserve">TD: </t>
    </r>
    <r>
      <rPr>
        <sz val="9"/>
        <rFont val="Arial"/>
        <family val="2"/>
      </rPr>
      <t xml:space="preserve">Corresponde al tipo de documento de identificación así:      </t>
    </r>
  </si>
  <si>
    <t>DEFINICIION</t>
  </si>
  <si>
    <t>SMMLV</t>
  </si>
  <si>
    <r>
      <t xml:space="preserve">CC: </t>
    </r>
    <r>
      <rPr>
        <sz val="9"/>
        <rFont val="Arial"/>
        <family val="2"/>
      </rPr>
      <t>Cédula de ciudadanía.</t>
    </r>
  </si>
  <si>
    <t>VIP : Vivienda de Interés Social prioritario</t>
  </si>
  <si>
    <r>
      <t xml:space="preserve">CE: </t>
    </r>
    <r>
      <rPr>
        <sz val="9"/>
        <rFont val="Arial"/>
        <family val="2"/>
      </rPr>
      <t>Cédula de extranjería.</t>
    </r>
  </si>
  <si>
    <t>VIS : Vivienda de Interés Social</t>
  </si>
  <si>
    <r>
      <t xml:space="preserve">ME: </t>
    </r>
    <r>
      <rPr>
        <sz val="9"/>
        <rFont val="Arial"/>
        <family val="2"/>
      </rPr>
      <t>Menor de 18 años.</t>
    </r>
  </si>
  <si>
    <t>SMMLV : Salario Mínimo Mensual Legal Vigente</t>
  </si>
  <si>
    <r>
      <t xml:space="preserve">PARENTESCO: </t>
    </r>
    <r>
      <rPr>
        <sz val="9"/>
        <rFont val="Arial"/>
        <family val="2"/>
      </rPr>
      <t xml:space="preserve">Relacione el parentesco con el jefe del hogar: </t>
    </r>
  </si>
  <si>
    <t xml:space="preserve">1- Jefe del hogar </t>
  </si>
  <si>
    <t>7- Tío (a), Sobrino(a), Bisabuelo(a), Bisnieto (a)</t>
  </si>
  <si>
    <t>Mejoramiento de vivienda</t>
  </si>
  <si>
    <t>2- Cónyuge Compañera (o)</t>
  </si>
  <si>
    <t xml:space="preserve">Construcción en Sitio Propio </t>
  </si>
  <si>
    <t>3- Hijo (a)</t>
  </si>
  <si>
    <t>8:   Suegro(a),Cuñado(a)</t>
  </si>
  <si>
    <t>4- Hermano (a)</t>
  </si>
  <si>
    <t>5- Padre o Madre</t>
  </si>
  <si>
    <t>9:   Padres Adoptantes, Hijos adoptivos</t>
  </si>
  <si>
    <t>VALOR SUBSIDIO FAMILIAR DE VIVIENDA EN SMMLV</t>
  </si>
  <si>
    <t>VALOR SUBSIDIO FAMILIAR DE VIVIENDA EN PESOS</t>
  </si>
  <si>
    <t>6- Abuelo(a). Nieto(a).</t>
  </si>
  <si>
    <t>10. Nuera,  Yerno</t>
  </si>
  <si>
    <t>INGRESO  (SMMLV)</t>
  </si>
  <si>
    <t>INGRESO MENSUAL DEL HOGAR</t>
  </si>
  <si>
    <t>DESDE</t>
  </si>
  <si>
    <t>HASTA</t>
  </si>
  <si>
    <r>
      <t xml:space="preserve">CONDICIÓN ESPECIAL: </t>
    </r>
    <r>
      <rPr>
        <sz val="9"/>
        <rFont val="Arial"/>
        <family val="2"/>
      </rPr>
      <t xml:space="preserve">Escriba si alguno de los miembros del hogar </t>
    </r>
  </si>
  <si>
    <t>&gt;0.00</t>
  </si>
  <si>
    <t xml:space="preserve">Tiene la respectiva condición y adicione el tipo de postulante, así: </t>
  </si>
  <si>
    <t>CONDICIÓN ESPECIAL                      TIPO DE POSTULANTE</t>
  </si>
  <si>
    <r>
      <t xml:space="preserve">J: </t>
    </r>
    <r>
      <rPr>
        <sz val="9"/>
        <rFont val="Arial"/>
        <family val="2"/>
      </rPr>
      <t xml:space="preserve">Mujer / hombre Cabeza de Familia  </t>
    </r>
  </si>
  <si>
    <t>1: Víctima de atentado terrorista</t>
  </si>
  <si>
    <r>
      <t xml:space="preserve">A: </t>
    </r>
    <r>
      <rPr>
        <sz val="9"/>
        <rFont val="Arial"/>
        <family val="2"/>
      </rPr>
      <t>Afro colombiano</t>
    </r>
  </si>
  <si>
    <t>2: Damnificado Desastre Natural</t>
  </si>
  <si>
    <r>
      <t xml:space="preserve">I: </t>
    </r>
    <r>
      <rPr>
        <sz val="9"/>
        <rFont val="Arial"/>
        <family val="2"/>
      </rPr>
      <t>Indígena</t>
    </r>
  </si>
  <si>
    <t>3: Desplazado Inscrito en Red</t>
  </si>
  <si>
    <r>
      <t xml:space="preserve">D:     </t>
    </r>
    <r>
      <rPr>
        <sz val="9"/>
        <rFont val="Arial"/>
        <family val="2"/>
      </rPr>
      <t>Discapacitado</t>
    </r>
  </si>
  <si>
    <t>4: Hogar objeto de Programa de reubicación zona</t>
  </si>
  <si>
    <r>
      <t xml:space="preserve">M65: </t>
    </r>
    <r>
      <rPr>
        <sz val="9"/>
        <rFont val="Arial"/>
        <family val="2"/>
      </rPr>
      <t>Mayor a 65 años.</t>
    </r>
  </si>
  <si>
    <t>de alto riesgo no mitigable</t>
  </si>
  <si>
    <r>
      <t>MC</t>
    </r>
    <r>
      <rPr>
        <sz val="9"/>
        <rFont val="Arial"/>
        <family val="2"/>
      </rPr>
      <t>:   Madre comunitaria ICBF</t>
    </r>
  </si>
  <si>
    <r>
      <t>RSA</t>
    </r>
    <r>
      <rPr>
        <sz val="9"/>
        <rFont val="Arial"/>
        <family val="2"/>
      </rPr>
      <t>: Reubicado Archipiélago de</t>
    </r>
  </si>
  <si>
    <t>San Andrés, Providencia y Santa  Catalina</t>
  </si>
  <si>
    <t>En los casos de construcción en sitio propio o mejoramiento de vivienda, el subsidio familiar de</t>
  </si>
  <si>
    <r>
      <t xml:space="preserve">ESTADO CIVIL: </t>
    </r>
    <r>
      <rPr>
        <sz val="9"/>
        <rFont val="Arial"/>
        <family val="2"/>
      </rPr>
      <t>Escriba el estado civil</t>
    </r>
    <r>
      <rPr>
        <b/>
        <sz val="9"/>
        <rFont val="Arial"/>
        <family val="2"/>
      </rPr>
      <t xml:space="preserve"> </t>
    </r>
    <r>
      <rPr>
        <sz val="9"/>
        <rFont val="Arial"/>
        <family val="2"/>
      </rPr>
      <t>de cada miembro del hogar.</t>
    </r>
  </si>
  <si>
    <t>S:</t>
  </si>
  <si>
    <t>Soltero(a)</t>
  </si>
  <si>
    <t>OCUPACION: Escriba la actividad de cada uno de los integrantes del hogar:</t>
  </si>
  <si>
    <r>
      <t>C</t>
    </r>
    <r>
      <rPr>
        <sz val="9"/>
        <rFont val="Arial"/>
        <family val="2"/>
      </rPr>
      <t>:</t>
    </r>
  </si>
  <si>
    <t>Casado (a) o unión marital de hecho</t>
  </si>
  <si>
    <t>H:</t>
  </si>
  <si>
    <t>Hogar</t>
  </si>
  <si>
    <t>ES:</t>
  </si>
  <si>
    <t>Estudiante.</t>
  </si>
  <si>
    <t>DV:</t>
  </si>
  <si>
    <r>
      <t>Divorciado</t>
    </r>
    <r>
      <rPr>
        <sz val="9"/>
        <rFont val="Arial"/>
        <family val="2"/>
      </rPr>
      <t>, Viudo.</t>
    </r>
  </si>
  <si>
    <t>EM:</t>
  </si>
  <si>
    <t>Empleado</t>
  </si>
  <si>
    <t>I:</t>
  </si>
  <si>
    <t>Independiente</t>
  </si>
  <si>
    <t>P:</t>
  </si>
  <si>
    <t>Pensionado</t>
  </si>
  <si>
    <t>D:</t>
  </si>
  <si>
    <t>Desempleado</t>
  </si>
  <si>
    <r>
      <t>SEXO:</t>
    </r>
    <r>
      <rPr>
        <sz val="9"/>
        <rFont val="Arial"/>
        <family val="2"/>
      </rPr>
      <t xml:space="preserve"> Escriba en esta casilla el sexo de cada integrante del hogar</t>
    </r>
  </si>
  <si>
    <t xml:space="preserve">  </t>
  </si>
  <si>
    <r>
      <t>F</t>
    </r>
    <r>
      <rPr>
        <sz val="9"/>
        <rFont val="Arial"/>
        <family val="2"/>
      </rPr>
      <t>: Femenino</t>
    </r>
  </si>
  <si>
    <r>
      <t>M</t>
    </r>
    <r>
      <rPr>
        <sz val="9"/>
        <rFont val="Arial"/>
        <family val="2"/>
      </rPr>
      <t>: Masculino</t>
    </r>
  </si>
  <si>
    <t>El formulario debe presentarse debidamente diligenciado y  firmado por los miembros mayores de edad que conforman el hogar.</t>
  </si>
  <si>
    <t>Cuota Inicial</t>
  </si>
  <si>
    <t>&gt;2,00</t>
  </si>
  <si>
    <t>FNA</t>
  </si>
  <si>
    <t>VALOR DEL SUBSIDIO FAMILIAR DE VIVIENDA PARA LA MODALIDAD DE ADQUISION DE VIVIENDA NUEVA URBANA.</t>
  </si>
  <si>
    <r>
      <t xml:space="preserve">Certificación de la entidad financiera que recibió la vivienda en dación de pago. </t>
    </r>
    <r>
      <rPr>
        <b/>
        <shadow/>
        <u/>
        <sz val="10"/>
        <rFont val="Arial"/>
        <family val="2"/>
      </rPr>
      <t>Si es el caso.</t>
    </r>
  </si>
  <si>
    <t>Escriba el Número de identificación en todos los casos</t>
  </si>
  <si>
    <t>Reemplaza Jefe del hogar</t>
  </si>
  <si>
    <t xml:space="preserve">vivienda se podrá destinar a viviendas que no superen los 135 SMMLV </t>
  </si>
  <si>
    <t xml:space="preserve">(SMLMV) 2021 DESDE </t>
  </si>
  <si>
    <t>(SMLMV) 2021 HASTA</t>
  </si>
  <si>
    <t>VALOR DEL SUBSIDIO FAMILIAR DE VIVIENDA PARA MEJORAMIENTO Y CONSTRUCCIÓN EN SITIO PROPIO URBANO.</t>
  </si>
  <si>
    <t>DEFINICIÓN</t>
  </si>
  <si>
    <t>DOCUMENTOS QUE SE DEBEN ANEXAR CON EL FORMULARIO DE POSTULACIÓN</t>
  </si>
  <si>
    <t>VALOR MÁXIMO</t>
  </si>
  <si>
    <t>CAJAS DE COMPENSACIÓN</t>
  </si>
  <si>
    <t>Crédito Pre-aprobado</t>
  </si>
  <si>
    <t>VIVIENDA NUEVA, CONSTRUCCIÓN EN SITIO PROPIO Y MEJORAMIENTO</t>
  </si>
  <si>
    <t>REPÚBLICA DE COLOMBIA</t>
  </si>
  <si>
    <t>MINISTERIO DE VIVIENDA, CIUDAD Y TERRITORIO</t>
  </si>
  <si>
    <t>SISTEMA NACIONAL DE INFORMACIÓN DEL SUBSIDIO FAMILIAR DE VIVIENDA</t>
  </si>
  <si>
    <t>FORMULARIO No.</t>
  </si>
  <si>
    <t>Nueva</t>
  </si>
  <si>
    <t>INSCRIPCIÓN</t>
  </si>
  <si>
    <t>Adquisición de vivienda nueva</t>
  </si>
  <si>
    <t>Construcción en sitio propio</t>
  </si>
  <si>
    <t>NOMBRES Y APELLIDOS</t>
  </si>
  <si>
    <t>INGRESOS MENSUALES</t>
  </si>
  <si>
    <t>Ocupación</t>
  </si>
  <si>
    <t>Sexo</t>
  </si>
  <si>
    <t>Estado civil</t>
  </si>
  <si>
    <t>Tipo de postulantes</t>
  </si>
  <si>
    <t>Condición especial</t>
  </si>
  <si>
    <t>Parentesco</t>
  </si>
  <si>
    <t>TD</t>
  </si>
  <si>
    <t>NÚMERO</t>
  </si>
  <si>
    <t>Documento de identidad</t>
  </si>
  <si>
    <t>Total ingresos</t>
  </si>
  <si>
    <t>Total a promediar</t>
  </si>
  <si>
    <t>Total salario promedio</t>
  </si>
  <si>
    <t>Dirección domicilio actual :</t>
  </si>
  <si>
    <t>Barrio :</t>
  </si>
  <si>
    <t>Departamento :</t>
  </si>
  <si>
    <t>Municipio :</t>
  </si>
  <si>
    <t>Teléfono :</t>
  </si>
  <si>
    <t>Celular :</t>
  </si>
  <si>
    <t>y</t>
  </si>
  <si>
    <t>Departamento de aplicación :</t>
  </si>
  <si>
    <t xml:space="preserve">Municipio de aplicación : </t>
  </si>
  <si>
    <t>Rango de ingresos mensuales en SMMLV</t>
  </si>
  <si>
    <t>Valor subsidio en SMMLV</t>
  </si>
  <si>
    <t>Nombre del funcionario que recibe :</t>
  </si>
  <si>
    <t>No. De folios :</t>
  </si>
  <si>
    <t>Fecha de recibo :</t>
  </si>
  <si>
    <t>1. INFORMACIÓN DE POSTULACIÓN</t>
  </si>
  <si>
    <t>Sede oficina</t>
  </si>
  <si>
    <t>CAJA DE COMPENSACIÓN FAMILIAR DEL CAUCA -COMFACAUCA</t>
  </si>
  <si>
    <t>CÉDULA DEL POSTULANTE:</t>
  </si>
  <si>
    <t>4. INFORMACIÓN DE LA POSTULACIÓN</t>
  </si>
  <si>
    <t>3. DATOS DEL HOGAR POSTULANTE</t>
  </si>
  <si>
    <t>2. CONFORMACIÓN Y CONDICIÓN SOCIO ECONÓMICA DEL HOGAR (CONSULTAR  GUÍA)</t>
  </si>
  <si>
    <t>Valor Lote (Avalúo Catastral</t>
  </si>
  <si>
    <t>Banco</t>
  </si>
  <si>
    <t>Entidad que Pre-aprueba o Aprueba el Crédito</t>
  </si>
  <si>
    <t>Fecha del Pre-aprobado o Aprobado del Crédito</t>
  </si>
  <si>
    <t>Valor subsidio al que tiene derecho</t>
  </si>
  <si>
    <t>Valor subsidio solicitado</t>
  </si>
  <si>
    <t>Valor subsidio familiar de vivienda</t>
  </si>
  <si>
    <t>5. VALOR DE LA SOLUCIÓN</t>
  </si>
  <si>
    <t>6. RECURSOS ECONÓMICOS</t>
  </si>
  <si>
    <t>7. FINANCIACIÓN TOTAL DE LA VIVIENDA</t>
  </si>
  <si>
    <t>8.  INFORMACIÓN DE CUENTAS DE AHORRO PREVIO Y/O CESANTÍAS</t>
  </si>
  <si>
    <t>CESANTÍAS</t>
  </si>
  <si>
    <t>9. JURAMENTO</t>
  </si>
  <si>
    <t>Toda la información aquí suministrada es verídica y se entenderá presentada bajo la gravedad de juramento con su suscripción de este formulario de postulación; que cumplimos en forma conjunta con las condiciones para ser beneficiarios del subsidio familiar de vivienda y no estamos incursos en las imposibilidades para solicitarlo; que Nuestros ingresos familiares no son superiores al equivalente de (4)  cuatro salarios mínimos legales mensuales (SMLMV); que aceptamos ser excluidos de manera automática del sistema de postulación al subsidio en caso de que la información aportada no corresponda a la verdad.</t>
  </si>
  <si>
    <t>Número de la cédula del jefe del hogar</t>
  </si>
  <si>
    <t>NOMBRE DEL CÓNYUGE O COMPAÑERO (A)</t>
  </si>
  <si>
    <t>Número de la cédula del cónyuge o compañero (a)</t>
  </si>
  <si>
    <t>LA PRESENTACIÓN DEL FORMULARIO NO OTORGA  EL DERECHO A LA ASIGNACIÓN DEL SUBSIDIO</t>
  </si>
  <si>
    <t xml:space="preserve">GUIA PARA DILIGENCIAR EL FORMULARIO DE LOS AFILIADOS A COMFACAUCA (2022)                       </t>
  </si>
  <si>
    <t>Salario Mínimo Legal vigente 2022</t>
  </si>
  <si>
    <t>Nivel ingresos</t>
  </si>
  <si>
    <t>Correo electrónico :</t>
  </si>
  <si>
    <t>FORMULARIO DE INSCRIPCIÓN PARA POSTULANTES AL SUBSIDIO FAMILIAR DE VIVIENDA URBANO AFILIADOS A CAJAS DE COMPENSACIÓN FAMILIAR</t>
  </si>
  <si>
    <r>
      <rPr>
        <b/>
        <sz val="9"/>
        <rFont val="Arial"/>
        <family val="2"/>
      </rPr>
      <t>I</t>
    </r>
    <r>
      <rPr>
        <sz val="9"/>
        <rFont val="Arial"/>
        <family val="2"/>
      </rPr>
      <t>: Intersexual</t>
    </r>
  </si>
  <si>
    <t>DECLARACIÓN JURAMENTADA PARA LA</t>
  </si>
  <si>
    <t>POSTULACIÓN AL SUBSIDIO FAMILIAR DE VIVIENDA</t>
  </si>
  <si>
    <t>Salarios reportados como Ingreso Base de Cotización "IBC" en la planilla pila mensualmente</t>
  </si>
  <si>
    <t>Versión formulario</t>
  </si>
  <si>
    <t>No.</t>
  </si>
  <si>
    <t>mayor de edad, identificado (a) con la Cédula de Ciudadanía</t>
  </si>
  <si>
    <t xml:space="preserve">, y su cónyuge o compañero (a) el (la) señor (a) </t>
  </si>
  <si>
    <t>10. AUTORIZACIÓN UTILIZACIÓN DE DATOS PERSONALES</t>
  </si>
  <si>
    <t>Empresa :</t>
  </si>
  <si>
    <t>Dirección :</t>
  </si>
  <si>
    <t>Barrio:</t>
  </si>
  <si>
    <t>día</t>
  </si>
  <si>
    <t>Mes</t>
  </si>
  <si>
    <t>Año</t>
  </si>
  <si>
    <t>Fecha de nacimiento</t>
  </si>
  <si>
    <t>Fecha primer abono</t>
  </si>
  <si>
    <t>Declaro que el(la) Señor(a):</t>
  </si>
  <si>
    <t>identificado(a) con el tipo de documento</t>
  </si>
  <si>
    <t>número</t>
  </si>
  <si>
    <t xml:space="preserve">es mi compañero(a) permanente y convivimos desde hace </t>
  </si>
  <si>
    <t>meses.</t>
  </si>
  <si>
    <t>años y/o</t>
  </si>
  <si>
    <t>Dependiente:</t>
  </si>
  <si>
    <t>Independiente:</t>
  </si>
  <si>
    <t>Estudiante:</t>
  </si>
  <si>
    <t>No labora</t>
  </si>
  <si>
    <t>Además el(la) señor(a) actualmente se desempeña como:</t>
  </si>
  <si>
    <t>Pensionado(a):</t>
  </si>
  <si>
    <t>manifestamos bajo la gravedad de juramento que toda la información aquí suministrada es VERÍDICA.</t>
  </si>
  <si>
    <t>MUJER U HOMBRE CABEZA DE FAMILIA</t>
  </si>
  <si>
    <t>A través del diligenciamiento del siguiente espacio demuestro y acepto que convivimos y tenemos una comunidad de vida singular con mi compañero(a) permanente.</t>
  </si>
  <si>
    <t>SOLUCION DE VIVIENDA URBANA (2022)</t>
  </si>
  <si>
    <r>
      <t xml:space="preserve">Registro civil de matrimonio o formato de declaración juramentada ante COMFACAUCA, mediante la cual aceptan que conviven una comunidad de vida singular con el(la) compañero(a) permanente. </t>
    </r>
    <r>
      <rPr>
        <b/>
        <shadow/>
        <sz val="10"/>
        <rFont val="Arial"/>
        <family val="2"/>
      </rPr>
      <t>Si es el caso</t>
    </r>
  </si>
  <si>
    <t>Fotocopia legible de las cédulas de ciudadanía de los mayores de edad.</t>
  </si>
  <si>
    <t>Registro civil de nacimiento con parentesco de los miembros menores de siete (7) años de edad que conforman el hogar.</t>
  </si>
  <si>
    <r>
      <rPr>
        <sz val="10"/>
        <rFont val="Arial"/>
        <family val="2"/>
      </rPr>
      <t>Certificado expedido por Instituto Colombiano de Bienestar Familiar I.C.B.F., en el cual se estipule que es madre comunitaria, Famis o madres sustitutas con fecha de expedición no mayor a 30 días,</t>
    </r>
    <r>
      <rPr>
        <b/>
        <sz val="10"/>
        <rFont val="Arial"/>
        <family val="2"/>
      </rPr>
      <t xml:space="preserve"> </t>
    </r>
    <r>
      <rPr>
        <b/>
        <u/>
        <sz val="10"/>
        <rFont val="Arial"/>
        <family val="2"/>
      </rPr>
      <t>si cumple esta condición.</t>
    </r>
    <r>
      <rPr>
        <sz val="10"/>
        <rFont val="Arial"/>
        <family val="2"/>
      </rPr>
      <t xml:space="preserve"> </t>
    </r>
  </si>
  <si>
    <r>
      <rPr>
        <sz val="10"/>
        <rFont val="Arial"/>
        <family val="2"/>
      </rPr>
      <t xml:space="preserve">Certificado expedido por el Cabildo indígena cuando se cumpla esta condición, o Certificación del Ministerio del Interior que acredite la condición de afrocolombiano, raizal o palenquero. </t>
    </r>
    <r>
      <rPr>
        <b/>
        <u/>
        <sz val="10"/>
        <rFont val="Arial"/>
        <family val="2"/>
      </rPr>
      <t>si cumple esta condición</t>
    </r>
    <r>
      <rPr>
        <sz val="10"/>
        <rFont val="Arial"/>
        <family val="2"/>
      </rPr>
      <t>.</t>
    </r>
  </si>
  <si>
    <r>
      <rPr>
        <sz val="10"/>
        <rFont val="Arial"/>
        <family val="2"/>
      </rPr>
      <t xml:space="preserve">Certificación de la entidad donde tiene la cuenta de ahorro programado para vivienda, con fecha de apertura e inmovilización, saldo a la fecha, número de cédula, nombre del titular de la cuenta, número de la cuenta, con fecha de expedición no mayor a 30 días. </t>
    </r>
    <r>
      <rPr>
        <b/>
        <sz val="10"/>
        <rFont val="Arial"/>
        <family val="2"/>
      </rPr>
      <t>Si es el caso.</t>
    </r>
    <r>
      <rPr>
        <sz val="10"/>
        <rFont val="Arial"/>
        <family val="2"/>
      </rPr>
      <t xml:space="preserve"> </t>
    </r>
  </si>
  <si>
    <r>
      <rPr>
        <sz val="10"/>
        <rFont val="Arial"/>
        <family val="2"/>
      </rPr>
      <t xml:space="preserve">Si el ahorro está representado en cesantías, Certificación(es) del (os) Fondo(s) de Cesantías donde están depositadas, con el valor destinado para vivienda y fecha de inmovilización, nombre y cédula del titular, con fecha de expedición no mayor a 30 días. </t>
    </r>
    <r>
      <rPr>
        <b/>
        <sz val="10"/>
        <rFont val="Arial"/>
        <family val="2"/>
      </rPr>
      <t>Si es el caso.</t>
    </r>
  </si>
  <si>
    <r>
      <rPr>
        <sz val="10"/>
        <rFont val="Arial"/>
        <family val="2"/>
      </rPr>
      <t xml:space="preserve">Certificación(es) del(os) Fondo(s) Común(es) Especial(es) y/o Fondo(s) Mutuo(s) de Inversión donde se encuentren los aportes periódicos, con fecha de apertura, saldo a la fecha, número de cédula, nombre del titular de la cuenta, número de la cuenta, con fecha de expedición no mayor a 30 días. </t>
    </r>
    <r>
      <rPr>
        <b/>
        <sz val="10"/>
        <rFont val="Arial"/>
        <family val="2"/>
      </rPr>
      <t>Si es el caso.</t>
    </r>
  </si>
  <si>
    <r>
      <rPr>
        <sz val="10"/>
        <rFont val="Arial"/>
        <family val="2"/>
      </rPr>
      <t>Copia de las consignaciones Bancarias realizadas al constructor y certificación firmada por el Representante legal y el Revisor Fiscal de la Empresa o Contador, cuando se han pagado cuotas iníciales al constructor; ó certificación de la Fiduciaria con fechas y valores cancelados.</t>
    </r>
    <r>
      <rPr>
        <b/>
        <sz val="10"/>
        <rFont val="Arial"/>
        <family val="2"/>
      </rPr>
      <t xml:space="preserve"> Si es</t>
    </r>
    <r>
      <rPr>
        <b/>
        <u/>
        <sz val="10"/>
        <rFont val="Arial"/>
        <family val="2"/>
      </rPr>
      <t xml:space="preserve"> el caso</t>
    </r>
    <r>
      <rPr>
        <b/>
        <sz val="10"/>
        <rFont val="Arial"/>
        <family val="2"/>
      </rPr>
      <t>.</t>
    </r>
  </si>
  <si>
    <r>
      <rPr>
        <sz val="10"/>
        <rFont val="Arial"/>
        <family val="2"/>
      </rPr>
      <t xml:space="preserve">Certificado de Tradición y Libertad </t>
    </r>
    <r>
      <rPr>
        <u/>
        <sz val="10"/>
        <rFont val="Arial"/>
        <family val="2"/>
      </rPr>
      <t>original</t>
    </r>
    <r>
      <rPr>
        <sz val="10"/>
        <rFont val="Arial"/>
        <family val="2"/>
      </rPr>
      <t xml:space="preserve"> del lote o terreno, con fecha de expedición no mayor a 30 días, para postulaciones de construcción en sitio propio y mejoramiento, cuando el lote o el bien sea de propiedad del hogar. </t>
    </r>
    <r>
      <rPr>
        <b/>
        <sz val="10"/>
        <rFont val="Arial"/>
        <family val="2"/>
      </rPr>
      <t>Si es el caso.</t>
    </r>
  </si>
  <si>
    <t xml:space="preserve">Avalúo Catastral expedido por la entidad competente para los casos de construcción en sitio propio y mejoramiento con fecha de expedición del presente año. Para los casos de mejoramiento, cuando el hogar es ocupante o poseedor se debe presentar avaluó comercial de obras y mejoras. </t>
  </si>
  <si>
    <r>
      <rPr>
        <sz val="10"/>
        <rFont val="Arial"/>
        <family val="2"/>
      </rPr>
      <t>Resolución de asignación del lote individual que se aporta como subsidio municipal o departamental, en el cual se relaciona el aporte con carácter no reembolsable, en donde conste el valor del lote según avaluó comercial expedido por quien otorga este subsidio. En los casos de aportes de lotes por ONG’s, OPV’s u otras entidades, se tomará el valor del lote según el avalúo catastral,</t>
    </r>
    <r>
      <rPr>
        <u/>
        <sz val="10"/>
        <rFont val="Arial"/>
        <family val="2"/>
      </rPr>
      <t xml:space="preserve"> </t>
    </r>
    <r>
      <rPr>
        <b/>
        <u/>
        <sz val="10"/>
        <rFont val="Arial"/>
        <family val="2"/>
      </rPr>
      <t>si es el caso.</t>
    </r>
  </si>
  <si>
    <r>
      <rPr>
        <sz val="10"/>
        <rFont val="Arial"/>
        <family val="2"/>
      </rPr>
      <t xml:space="preserve">Resolución de asignación de subsidios departamentales, municipales u ONG,  donde conste el Valor del Subsidio, diferente al terreno otorgado, </t>
    </r>
    <r>
      <rPr>
        <b/>
        <u/>
        <sz val="10"/>
        <rFont val="Arial"/>
        <family val="2"/>
      </rPr>
      <t>si es el caso.</t>
    </r>
  </si>
  <si>
    <r>
      <rPr>
        <sz val="10"/>
        <rFont val="Arial"/>
        <family val="2"/>
      </rPr>
      <t xml:space="preserve">Certificación de los aportes económicos solidarios en mano de obra ya ejecutada por el oferente, expedida por la entidad competente. </t>
    </r>
    <r>
      <rPr>
        <b/>
        <sz val="10"/>
        <rFont val="Arial"/>
        <family val="2"/>
      </rPr>
      <t>si es el caso.</t>
    </r>
  </si>
  <si>
    <r>
      <rPr>
        <sz val="10"/>
        <rFont val="Arial"/>
        <family val="2"/>
      </rPr>
      <t xml:space="preserve">Certificación de los aportes económicos solidarios en dinero por el oferente, acompañado de la certificación por parte de la entidad donde se encuentra la cuenta especial del proyecto en el cual conste los aportes elaborados por el postulante. </t>
    </r>
    <r>
      <rPr>
        <b/>
        <sz val="10"/>
        <rFont val="Arial"/>
        <family val="2"/>
      </rPr>
      <t>si es el caso.</t>
    </r>
  </si>
  <si>
    <t xml:space="preserve">Copia de la Licencia de Construcción en los casos de postulación para construcción en sitio propio y mejoramiento de vivienda </t>
  </si>
  <si>
    <r>
      <rPr>
        <sz val="10"/>
        <rFont val="Arial"/>
        <family val="2"/>
      </rPr>
      <t xml:space="preserve">Acta de Compromiso de </t>
    </r>
    <r>
      <rPr>
        <b/>
        <sz val="10"/>
        <rFont val="Arial"/>
        <family val="2"/>
      </rPr>
      <t>TRANSFERENCIA DEL DERECHO PLENO DE DOMINIO</t>
    </r>
    <r>
      <rPr>
        <sz val="10"/>
        <rFont val="Arial"/>
        <family val="2"/>
      </rPr>
      <t xml:space="preserve"> al Municipio, para los postulantes por reubicación de la vivienda por Zona de alto riesgo NO Mitigable, Afectados por Desastres Naturales, Atentados Terroristas y/o ocupantes de predios de manera ilegal.</t>
    </r>
  </si>
  <si>
    <r>
      <rPr>
        <shadow/>
        <sz val="14"/>
        <rFont val="Times New Roman"/>
        <family val="1"/>
      </rPr>
      <t xml:space="preserve">          </t>
    </r>
    <r>
      <rPr>
        <b/>
        <sz val="14"/>
        <rFont val="Arial"/>
        <family val="2"/>
      </rPr>
      <t>NO SE RECIBIRÁN FORMULARIOS SIN LOS DOCUMENTOS SOLICITADOS.</t>
    </r>
  </si>
  <si>
    <r>
      <t xml:space="preserve">Tarjeta de identidad </t>
    </r>
    <r>
      <rPr>
        <sz val="10"/>
        <rFont val="Arial"/>
        <family val="2"/>
      </rPr>
      <t>de los miembros mayores de siete (7) y menores de dieciocho (18) años de edad que conforman el hogar.</t>
    </r>
  </si>
  <si>
    <r>
      <t xml:space="preserve">Certificado médico de la EPS o entidad competente para certificar la discapacidad física o mental de alguno de los miembros del hogar, o historia clínica; no se requiere grado de discapacidad. </t>
    </r>
    <r>
      <rPr>
        <b/>
        <u/>
        <sz val="10"/>
        <rFont val="Arial"/>
        <family val="2"/>
      </rPr>
      <t>Si hay una discapacitada en el grupo familiar</t>
    </r>
    <r>
      <rPr>
        <sz val="10"/>
        <rFont val="Arial"/>
        <family val="2"/>
      </rPr>
      <t>.</t>
    </r>
  </si>
  <si>
    <r>
      <t xml:space="preserve">Carta de pre aprobación o aprobación de crédito complementario, en la cual se refleja el resultado favorable del análisis de riesgo crediticio del solicitante o solicitantes, como mínimo, en aquellos aspectos atinentes a su capacidad de endeudamiento actual, nivel de endeudamiento actual, comportamiento crediticio, hábitos de pago y confirmación de referencias.  Dicho documento adicionalmente deberá contener la información de los solicitantes y las características y condiciones de la operación considerada. Con fecha de expedición no superior a 30 días.  Este requisito debe anexarse si el crédito forme parte de los recursos complementarios para garantizar el cierre financiero al momento de postularse </t>
    </r>
    <r>
      <rPr>
        <b/>
        <u/>
        <sz val="10"/>
        <rFont val="Arial"/>
        <family val="2"/>
      </rPr>
      <t>(Si se</t>
    </r>
    <r>
      <rPr>
        <b/>
        <sz val="10"/>
        <rFont val="Arial"/>
        <family val="2"/>
      </rPr>
      <t xml:space="preserve"> requiere de un crédito).</t>
    </r>
  </si>
  <si>
    <r>
      <t xml:space="preserve">Documento en la que conste la cesación de efectos civiles del matrimonio o liquidación de la sociedad conyugal o unión marital de hecho. </t>
    </r>
    <r>
      <rPr>
        <b/>
        <shadow/>
        <sz val="10"/>
        <rFont val="Arial"/>
        <family val="2"/>
      </rPr>
      <t>Si es el caso</t>
    </r>
    <r>
      <rPr>
        <shadow/>
        <sz val="10"/>
        <rFont val="Arial"/>
        <family val="2"/>
      </rPr>
      <t xml:space="preserve"> </t>
    </r>
  </si>
  <si>
    <t>La anterior información contiene la manifestación expresa del trabajador afiliado y su grupo familiar, y por tal razón se presume que corresponde a sus condiciones y realidad actual, no obstante, la Caja de Compensación Familiar del Cauca -COMFACAUCA, podrá realizar las verificaciones internas y externas, en cualquier momento de la postulación, calificación, asignación y legalización del subsidio familiar de vivienda, con el fin de corroborar la veracidad de la información a través de mecanismos que considere pertinentes.</t>
  </si>
  <si>
    <t>UNIÓN MARITAL DE HECHO (UNIÓN LIBRE)</t>
  </si>
  <si>
    <t>Autorizamos para que por cualquier medio verifiquen los datos aquí contenidos, y en  caso  de falsedad, se apliquen las</t>
  </si>
  <si>
    <t>sanciones contempladas en la Ley.</t>
  </si>
  <si>
    <t>AUTORIZACIÓN PARA LA UTILIZACIÓN DE DATOS PERSONALES Autorizo expresamente de manera libre, previa, voluntaria y debidamente informada a la Caja de Compensación Familiar del Cauca - Comfacauca, identificada con el NIT 891500182-0; y de acuerdo a lo señalado en la Política de Tratamiento de Datos personales de COMFACAUCA (Enlace de la política https://www.comfacauca.com/sobre-comfacauca/politica-de-proteccion-de-datos-personales/); a recolectar, almacenar, usar, circular, suprimir, procesar, compilar, intercambiar, actualizar y disponer de los datos que sean suministrados por mí y de mi grupo familiar, consignados en el presente formulario o vía web, así como, para transferir dichos datos de manera total o parcial a las personas jurídicas, sus aliados comerciales estratégicos con fines administrativos, comerciales y de mercadeo para la obtención del subsidio familiar de vivienda y su aplicación en los proyectos promovidos por ustedes, los cuales serán sometidos a los fines establecidos anteriormente conforme a la ley 1581 de 2012 y el Decreto 1377 de 2013. De igual manera, autorizo el envío de comunicaciones utilizando mis datos de contacto, tales como: Número de teléfono móvil, Correo Electrónico, Redes sociales, Dirección de correspondencia, Teléfonos fijos, o cualquier otro medio de contacto que permita la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</si>
</sst>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00_);_(&quot;$&quot;\ * \(#,##0.00\);_(&quot;$&quot;\ * &quot;-&quot;??_);_(@_)"/>
    <numFmt numFmtId="165" formatCode="_ * #,##0.00_ ;_ * \-#,##0.00_ ;_ * &quot;-&quot;??_ ;_ @_ "/>
    <numFmt numFmtId="166" formatCode="[$-240A]d&quot; de &quot;mmmm&quot; de &quot;yyyy;@"/>
    <numFmt numFmtId="167" formatCode="#,##0.0"/>
    <numFmt numFmtId="168" formatCode="_ * #,##0_ ;_ * \-#,##0_ ;_ * &quot;-&quot;??_ ;_ @_ "/>
    <numFmt numFmtId="169" formatCode="_(&quot;$&quot;\ * #,##0_);_(&quot;$&quot;\ * \(#,##0\);_(&quot;$&quot;\ * &quot;-&quot;??_);_(@_)"/>
    <numFmt numFmtId="170" formatCode="#,##0_ ;[Red]\-#,##0\ "/>
  </numFmts>
  <fonts count="54" x14ac:knownFonts="1">
    <font>
      <sz val="10"/>
      <name val="Arial"/>
    </font>
    <font>
      <sz val="10"/>
      <name val="Arial"/>
      <family val="2"/>
    </font>
    <font>
      <sz val="8"/>
      <name val="Arial"/>
      <family val="2"/>
    </font>
    <font>
      <sz val="7"/>
      <name val="Arial"/>
      <family val="2"/>
    </font>
    <font>
      <b/>
      <sz val="10"/>
      <name val="Arial"/>
      <family val="2"/>
    </font>
    <font>
      <b/>
      <sz val="14"/>
      <name val="Arial"/>
      <family val="2"/>
    </font>
    <font>
      <sz val="12"/>
      <name val="Arial"/>
      <family val="2"/>
    </font>
    <font>
      <b/>
      <sz val="12"/>
      <name val="Arial"/>
      <family val="2"/>
    </font>
    <font>
      <sz val="14"/>
      <name val="Arial"/>
      <family val="2"/>
    </font>
    <font>
      <sz val="16"/>
      <name val="Arial"/>
      <family val="2"/>
    </font>
    <font>
      <sz val="8"/>
      <name val="Arial"/>
      <family val="2"/>
    </font>
    <font>
      <b/>
      <sz val="11"/>
      <name val="Arial"/>
      <family val="2"/>
    </font>
    <font>
      <b/>
      <sz val="12"/>
      <name val="Arial"/>
      <family val="2"/>
    </font>
    <font>
      <b/>
      <sz val="9"/>
      <name val="Arial"/>
      <family val="2"/>
    </font>
    <font>
      <sz val="9"/>
      <name val="Arial"/>
      <family val="2"/>
    </font>
    <font>
      <sz val="10"/>
      <name val="Arial"/>
      <family val="2"/>
    </font>
    <font>
      <b/>
      <sz val="12"/>
      <color indexed="9"/>
      <name val="Arial Narrow"/>
      <family val="2"/>
    </font>
    <font>
      <sz val="9"/>
      <name val="Arial"/>
      <family val="2"/>
    </font>
    <font>
      <sz val="12"/>
      <name val="Arial"/>
      <family val="2"/>
    </font>
    <font>
      <sz val="11"/>
      <name val="Arial"/>
      <family val="2"/>
    </font>
    <font>
      <b/>
      <sz val="7.5"/>
      <name val="Arial"/>
      <family val="2"/>
    </font>
    <font>
      <sz val="7.5"/>
      <name val="Arial"/>
      <family val="2"/>
    </font>
    <font>
      <b/>
      <u/>
      <sz val="10"/>
      <name val="Arial"/>
      <family val="2"/>
    </font>
    <font>
      <u/>
      <sz val="10"/>
      <name val="Arial"/>
      <family val="2"/>
    </font>
    <font>
      <shadow/>
      <sz val="14"/>
      <name val="Wingdings 2"/>
      <family val="1"/>
      <charset val="2"/>
    </font>
    <font>
      <shadow/>
      <sz val="14"/>
      <name val="Times New Roman"/>
      <family val="1"/>
    </font>
    <font>
      <shadow/>
      <sz val="10"/>
      <name val="Arial"/>
      <family val="2"/>
    </font>
    <font>
      <b/>
      <shadow/>
      <u/>
      <sz val="10"/>
      <name val="Arial"/>
      <family val="2"/>
    </font>
    <font>
      <sz val="10"/>
      <name val="Arial"/>
      <family val="2"/>
    </font>
    <font>
      <b/>
      <sz val="9"/>
      <color indexed="81"/>
      <name val="Tahoma"/>
      <family val="2"/>
    </font>
    <font>
      <u/>
      <sz val="10"/>
      <color theme="10"/>
      <name val="Arial"/>
      <family val="2"/>
    </font>
    <font>
      <sz val="10"/>
      <color theme="0"/>
      <name val="Arial"/>
      <family val="2"/>
    </font>
    <font>
      <sz val="9"/>
      <color indexed="81"/>
      <name val="Tahoma"/>
      <family val="2"/>
    </font>
    <font>
      <sz val="10"/>
      <color rgb="FFFF0000"/>
      <name val="Arial"/>
      <family val="2"/>
    </font>
    <font>
      <b/>
      <sz val="11"/>
      <color rgb="FFFF0000"/>
      <name val="Arial"/>
      <family val="2"/>
    </font>
    <font>
      <b/>
      <sz val="10"/>
      <color rgb="FFFF0000"/>
      <name val="Arial"/>
      <family val="2"/>
    </font>
    <font>
      <sz val="7"/>
      <color theme="0"/>
      <name val="Arial"/>
      <family val="2"/>
    </font>
    <font>
      <sz val="8"/>
      <color theme="0"/>
      <name val="Arial Narrow"/>
      <family val="2"/>
    </font>
    <font>
      <b/>
      <sz val="8"/>
      <color theme="0"/>
      <name val="Arial"/>
      <family val="2"/>
    </font>
    <font>
      <sz val="9"/>
      <color theme="0"/>
      <name val="Arial"/>
      <family val="2"/>
    </font>
    <font>
      <sz val="12"/>
      <color theme="0"/>
      <name val="Arial Narrow"/>
      <family val="2"/>
    </font>
    <font>
      <b/>
      <sz val="12"/>
      <color theme="0"/>
      <name val="Arial Narrow"/>
      <family val="2"/>
    </font>
    <font>
      <sz val="10"/>
      <color theme="0"/>
      <name val="Tahoma"/>
      <family val="2"/>
    </font>
    <font>
      <b/>
      <sz val="10"/>
      <color theme="0"/>
      <name val="Tahoma"/>
      <family val="2"/>
    </font>
    <font>
      <b/>
      <sz val="16"/>
      <color theme="0"/>
      <name val="Tahoma"/>
      <family val="2"/>
    </font>
    <font>
      <sz val="11"/>
      <color theme="0"/>
      <name val="Arial"/>
      <family val="2"/>
    </font>
    <font>
      <sz val="14"/>
      <color theme="0"/>
      <name val="Arial"/>
      <family val="2"/>
    </font>
    <font>
      <sz val="10"/>
      <color theme="1"/>
      <name val="Arial"/>
      <family val="2"/>
    </font>
    <font>
      <sz val="9"/>
      <color theme="1"/>
      <name val="Arial"/>
      <family val="2"/>
    </font>
    <font>
      <b/>
      <sz val="12"/>
      <color theme="1"/>
      <name val="Arial Narrow"/>
      <family val="2"/>
    </font>
    <font>
      <sz val="11"/>
      <color theme="1"/>
      <name val="Arial"/>
      <family val="2"/>
    </font>
    <font>
      <sz val="14"/>
      <color theme="1"/>
      <name val="Arial"/>
      <family val="2"/>
    </font>
    <font>
      <b/>
      <sz val="8"/>
      <name val="Arial"/>
      <family val="2"/>
    </font>
    <font>
      <b/>
      <shadow/>
      <sz val="10"/>
      <name val="Arial"/>
      <family val="2"/>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rgb="FFCCFF9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Dashed">
        <color auto="1"/>
      </bottom>
      <diagonal/>
    </border>
    <border>
      <left/>
      <right/>
      <top/>
      <bottom style="dashed">
        <color indexed="64"/>
      </bottom>
      <diagonal/>
    </border>
    <border>
      <left/>
      <right/>
      <top style="thin">
        <color indexed="64"/>
      </top>
      <bottom style="dashed">
        <color indexed="64"/>
      </bottom>
      <diagonal/>
    </border>
  </borders>
  <cellStyleXfs count="4">
    <xf numFmtId="0" fontId="0" fillId="0" borderId="0"/>
    <xf numFmtId="165" fontId="1" fillId="0" borderId="0" applyFont="0" applyFill="0" applyBorder="0" applyAlignment="0" applyProtection="0"/>
    <xf numFmtId="164" fontId="28" fillId="0" borderId="0" applyFont="0" applyFill="0" applyBorder="0" applyAlignment="0" applyProtection="0"/>
    <xf numFmtId="0" fontId="30" fillId="0" borderId="0" applyNumberFormat="0" applyFill="0" applyBorder="0" applyAlignment="0" applyProtection="0"/>
  </cellStyleXfs>
  <cellXfs count="499">
    <xf numFmtId="0" fontId="0" fillId="0" borderId="0" xfId="0"/>
    <xf numFmtId="49" fontId="0" fillId="0" borderId="0" xfId="0" applyNumberFormat="1" applyBorder="1" applyAlignment="1">
      <alignment wrapText="1"/>
    </xf>
    <xf numFmtId="0" fontId="4" fillId="0" borderId="0" xfId="0" applyFont="1"/>
    <xf numFmtId="0" fontId="0" fillId="0" borderId="0" xfId="0" applyAlignment="1">
      <alignment horizontal="center"/>
    </xf>
    <xf numFmtId="0" fontId="0" fillId="0" borderId="0" xfId="0" applyAlignment="1"/>
    <xf numFmtId="0" fontId="0" fillId="0" borderId="0" xfId="0" applyAlignment="1">
      <alignment horizontal="center" vertical="center"/>
    </xf>
    <xf numFmtId="3"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wrapText="1"/>
    </xf>
    <xf numFmtId="49" fontId="0" fillId="0" borderId="0" xfId="0" applyNumberFormat="1" applyAlignment="1">
      <alignment horizontal="center" vertical="center"/>
    </xf>
    <xf numFmtId="0" fontId="0" fillId="0" borderId="0" xfId="0" applyBorder="1"/>
    <xf numFmtId="0" fontId="14" fillId="0" borderId="0" xfId="0" applyFont="1"/>
    <xf numFmtId="0" fontId="4" fillId="0" borderId="22" xfId="0" applyFont="1" applyBorder="1" applyAlignment="1">
      <alignment horizontal="center" vertical="top" wrapText="1"/>
    </xf>
    <xf numFmtId="0" fontId="15" fillId="0" borderId="22" xfId="0" applyFont="1" applyBorder="1" applyAlignment="1">
      <alignment horizontal="center" vertical="top" wrapText="1"/>
    </xf>
    <xf numFmtId="0" fontId="13" fillId="0" borderId="0" xfId="0" applyFont="1"/>
    <xf numFmtId="0" fontId="14" fillId="0" borderId="0" xfId="0" applyFont="1" applyAlignment="1">
      <alignment horizontal="justify"/>
    </xf>
    <xf numFmtId="0" fontId="13" fillId="0" borderId="0" xfId="0" applyFont="1" applyAlignment="1">
      <alignment horizontal="justify"/>
    </xf>
    <xf numFmtId="0" fontId="21" fillId="0" borderId="0" xfId="0" applyFont="1" applyAlignment="1">
      <alignment horizontal="justify"/>
    </xf>
    <xf numFmtId="0" fontId="12" fillId="3" borderId="12" xfId="0" applyFont="1" applyFill="1" applyBorder="1" applyAlignment="1" applyProtection="1">
      <alignment horizontal="center" vertical="center" wrapText="1"/>
      <protection locked="0"/>
    </xf>
    <xf numFmtId="0" fontId="15" fillId="0" borderId="11" xfId="0" applyFont="1" applyBorder="1" applyAlignment="1">
      <alignment horizontal="center" vertical="top" wrapText="1"/>
    </xf>
    <xf numFmtId="0" fontId="0" fillId="5" borderId="12" xfId="0" applyFill="1" applyBorder="1" applyAlignment="1">
      <alignment horizontal="center"/>
    </xf>
    <xf numFmtId="0" fontId="0" fillId="0" borderId="6" xfId="0" applyBorder="1"/>
    <xf numFmtId="0" fontId="3" fillId="0" borderId="30"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2" xfId="0" applyFont="1" applyBorder="1" applyAlignment="1">
      <alignment horizontal="center" vertical="top" wrapText="1"/>
    </xf>
    <xf numFmtId="0" fontId="1" fillId="0" borderId="0" xfId="0" applyFont="1"/>
    <xf numFmtId="49" fontId="0" fillId="0" borderId="0" xfId="0" applyNumberFormat="1" applyBorder="1" applyAlignment="1">
      <alignment horizontal="center" vertical="center" wrapText="1"/>
    </xf>
    <xf numFmtId="0" fontId="0" fillId="6" borderId="0" xfId="0" applyFill="1"/>
    <xf numFmtId="49" fontId="1" fillId="6" borderId="26" xfId="0" applyNumberFormat="1" applyFont="1" applyFill="1" applyBorder="1" applyAlignment="1">
      <alignment horizontal="center" vertical="center" wrapText="1"/>
    </xf>
    <xf numFmtId="49" fontId="0" fillId="6" borderId="26" xfId="0" applyNumberFormat="1" applyFill="1" applyBorder="1" applyAlignment="1">
      <alignment horizontal="center" vertical="center" wrapText="1"/>
    </xf>
    <xf numFmtId="49" fontId="0" fillId="6" borderId="5" xfId="0" applyNumberFormat="1" applyFill="1" applyBorder="1" applyAlignment="1">
      <alignment horizontal="center" vertical="center" wrapText="1"/>
    </xf>
    <xf numFmtId="49" fontId="4" fillId="6" borderId="0" xfId="0" applyNumberFormat="1" applyFont="1" applyFill="1" applyBorder="1" applyAlignment="1">
      <alignment wrapText="1"/>
    </xf>
    <xf numFmtId="49" fontId="4" fillId="6" borderId="26" xfId="0" applyNumberFormat="1" applyFont="1" applyFill="1" applyBorder="1" applyAlignment="1">
      <alignment wrapText="1"/>
    </xf>
    <xf numFmtId="0" fontId="0" fillId="0" borderId="32" xfId="0" applyBorder="1"/>
    <xf numFmtId="0" fontId="19" fillId="0" borderId="5" xfId="0" applyFont="1" applyBorder="1" applyAlignment="1">
      <alignment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49" fontId="1" fillId="0" borderId="26" xfId="0" applyNumberFormat="1" applyFont="1" applyBorder="1" applyAlignment="1">
      <alignment horizontal="center" vertical="center" wrapText="1"/>
    </xf>
    <xf numFmtId="49" fontId="0" fillId="0" borderId="0" xfId="0" applyNumberFormat="1" applyAlignment="1">
      <alignment horizontal="center" vertical="center" wrapText="1"/>
    </xf>
    <xf numFmtId="0" fontId="19" fillId="0" borderId="0" xfId="0" applyFont="1"/>
    <xf numFmtId="0" fontId="11" fillId="0" borderId="0" xfId="0" applyFont="1"/>
    <xf numFmtId="169" fontId="4" fillId="5" borderId="22" xfId="2" applyNumberFormat="1" applyFont="1" applyFill="1" applyBorder="1" applyAlignment="1">
      <alignment horizontal="center" vertical="top" wrapText="1"/>
    </xf>
    <xf numFmtId="169" fontId="15" fillId="0" borderId="22" xfId="2" applyNumberFormat="1" applyFont="1" applyBorder="1" applyAlignment="1">
      <alignment horizontal="center" vertical="top" wrapText="1"/>
    </xf>
    <xf numFmtId="1" fontId="31" fillId="0" borderId="0" xfId="0" applyNumberFormat="1" applyFont="1"/>
    <xf numFmtId="0" fontId="0" fillId="0" borderId="17" xfId="0" applyBorder="1"/>
    <xf numFmtId="1" fontId="4" fillId="0" borderId="17" xfId="0" applyNumberFormat="1" applyFont="1" applyBorder="1" applyAlignment="1">
      <alignment horizontal="center" vertical="center" wrapText="1"/>
    </xf>
    <xf numFmtId="49" fontId="0" fillId="0" borderId="0" xfId="0" applyNumberFormat="1"/>
    <xf numFmtId="0" fontId="0" fillId="0" borderId="0" xfId="0" applyBorder="1" applyAlignment="1">
      <alignment horizontal="center" vertical="center" wrapText="1"/>
    </xf>
    <xf numFmtId="0" fontId="0" fillId="0" borderId="25" xfId="0" applyBorder="1" applyProtection="1"/>
    <xf numFmtId="0" fontId="0" fillId="0" borderId="26" xfId="0" applyBorder="1" applyProtection="1"/>
    <xf numFmtId="0" fontId="0" fillId="0" borderId="29" xfId="0" applyBorder="1" applyProtection="1"/>
    <xf numFmtId="0" fontId="0" fillId="0" borderId="8" xfId="0" applyBorder="1" applyProtection="1"/>
    <xf numFmtId="0" fontId="0" fillId="0" borderId="27" xfId="0" applyBorder="1" applyProtection="1"/>
    <xf numFmtId="0" fontId="0" fillId="0" borderId="16" xfId="0" applyBorder="1" applyProtection="1"/>
    <xf numFmtId="0" fontId="0" fillId="0" borderId="0" xfId="0" applyProtection="1"/>
    <xf numFmtId="0" fontId="1" fillId="0" borderId="0" xfId="0" applyFont="1" applyProtection="1"/>
    <xf numFmtId="49" fontId="7" fillId="6" borderId="0" xfId="0" applyNumberFormat="1" applyFont="1" applyFill="1" applyBorder="1" applyAlignment="1" applyProtection="1">
      <alignment horizontal="center" vertical="center" wrapText="1"/>
    </xf>
    <xf numFmtId="49" fontId="14" fillId="0" borderId="0" xfId="0" applyNumberFormat="1" applyFont="1" applyBorder="1" applyAlignment="1" applyProtection="1">
      <alignment horizontal="justify" vertical="justify" wrapText="1"/>
    </xf>
    <xf numFmtId="0" fontId="0" fillId="6" borderId="0" xfId="0" applyFill="1" applyProtection="1"/>
    <xf numFmtId="11" fontId="0" fillId="0" borderId="0" xfId="0" applyNumberFormat="1" applyBorder="1" applyAlignment="1" applyProtection="1">
      <alignment horizontal="center" vertical="center" wrapText="1"/>
    </xf>
    <xf numFmtId="49" fontId="0" fillId="0" borderId="0" xfId="0" applyNumberFormat="1" applyBorder="1" applyAlignment="1" applyProtection="1">
      <alignment horizontal="center" vertical="center" wrapText="1"/>
    </xf>
    <xf numFmtId="49" fontId="1" fillId="0" borderId="0" xfId="0" applyNumberFormat="1" applyFont="1" applyAlignment="1" applyProtection="1">
      <alignment horizontal="center" vertical="center" wrapText="1"/>
    </xf>
    <xf numFmtId="49" fontId="0" fillId="0" borderId="0" xfId="0" applyNumberFormat="1" applyAlignment="1" applyProtection="1">
      <alignment horizontal="center" vertical="center" wrapText="1"/>
    </xf>
    <xf numFmtId="0" fontId="0" fillId="0" borderId="0" xfId="0" applyBorder="1" applyProtection="1"/>
    <xf numFmtId="49" fontId="31" fillId="6" borderId="0" xfId="0" applyNumberFormat="1" applyFont="1" applyFill="1" applyBorder="1" applyAlignment="1">
      <alignment horizontal="center" vertical="center" wrapText="1"/>
    </xf>
    <xf numFmtId="0" fontId="31" fillId="6" borderId="0" xfId="0" applyFont="1" applyFill="1" applyBorder="1"/>
    <xf numFmtId="0" fontId="36" fillId="6" borderId="0" xfId="0" applyFont="1" applyFill="1" applyBorder="1" applyAlignment="1">
      <alignment horizontal="left" vertical="center"/>
    </xf>
    <xf numFmtId="0" fontId="36" fillId="6" borderId="0" xfId="0" applyFont="1" applyFill="1" applyBorder="1" applyAlignment="1">
      <alignment horizontal="center" vertical="center"/>
    </xf>
    <xf numFmtId="49" fontId="31" fillId="6" borderId="0" xfId="0" applyNumberFormat="1" applyFont="1" applyFill="1" applyBorder="1" applyAlignment="1">
      <alignment horizontal="center"/>
    </xf>
    <xf numFmtId="0" fontId="31" fillId="6" borderId="0" xfId="0" applyFont="1" applyFill="1" applyBorder="1" applyAlignment="1">
      <alignment horizontal="center"/>
    </xf>
    <xf numFmtId="0" fontId="37" fillId="6" borderId="0" xfId="0" applyFont="1" applyFill="1" applyBorder="1" applyAlignment="1">
      <alignment horizontal="left" vertical="center"/>
    </xf>
    <xf numFmtId="4" fontId="37" fillId="6" borderId="0" xfId="0" applyNumberFormat="1" applyFont="1" applyFill="1" applyBorder="1" applyAlignment="1">
      <alignment horizontal="right" vertical="center"/>
    </xf>
    <xf numFmtId="0" fontId="38" fillId="6" borderId="0" xfId="0" applyFont="1" applyFill="1" applyBorder="1" applyAlignment="1">
      <alignment horizontal="center"/>
    </xf>
    <xf numFmtId="167" fontId="39" fillId="6" borderId="0" xfId="0" applyNumberFormat="1" applyFont="1" applyFill="1" applyBorder="1" applyAlignment="1">
      <alignment horizontal="center"/>
    </xf>
    <xf numFmtId="167" fontId="39" fillId="6" borderId="0" xfId="1" applyNumberFormat="1" applyFont="1" applyFill="1" applyBorder="1" applyAlignment="1"/>
    <xf numFmtId="168" fontId="31" fillId="6" borderId="0" xfId="1" applyNumberFormat="1" applyFont="1" applyFill="1" applyBorder="1"/>
    <xf numFmtId="0" fontId="37" fillId="6" borderId="0" xfId="0" applyFont="1" applyFill="1" applyBorder="1" applyAlignment="1">
      <alignment horizontal="center" vertical="center"/>
    </xf>
    <xf numFmtId="167" fontId="39" fillId="6" borderId="0" xfId="0" applyNumberFormat="1" applyFont="1" applyFill="1" applyBorder="1" applyAlignment="1"/>
    <xf numFmtId="0" fontId="40" fillId="6" borderId="0" xfId="0" applyFont="1" applyFill="1" applyBorder="1" applyAlignment="1">
      <alignment horizontal="center" vertical="center"/>
    </xf>
    <xf numFmtId="0" fontId="41" fillId="6" borderId="0" xfId="0" applyFont="1" applyFill="1" applyBorder="1" applyAlignment="1">
      <alignment horizontal="center" vertical="center"/>
    </xf>
    <xf numFmtId="3" fontId="31" fillId="6" borderId="0" xfId="0" applyNumberFormat="1" applyFont="1" applyFill="1" applyBorder="1"/>
    <xf numFmtId="0" fontId="37" fillId="6" borderId="0" xfId="0" applyFont="1" applyFill="1" applyBorder="1" applyAlignment="1">
      <alignment horizontal="center" vertical="top"/>
    </xf>
    <xf numFmtId="0" fontId="37" fillId="6" borderId="0" xfId="0" applyFont="1" applyFill="1" applyBorder="1" applyAlignment="1">
      <alignment horizontal="left" vertical="top"/>
    </xf>
    <xf numFmtId="0" fontId="40" fillId="6" borderId="0" xfId="0" applyFont="1" applyFill="1" applyBorder="1" applyAlignment="1">
      <alignment horizontal="left" vertical="center"/>
    </xf>
    <xf numFmtId="167" fontId="42" fillId="6" borderId="0" xfId="0" applyNumberFormat="1" applyFont="1" applyFill="1" applyBorder="1" applyProtection="1"/>
    <xf numFmtId="4" fontId="42" fillId="6" borderId="0" xfId="0" applyNumberFormat="1" applyFont="1" applyFill="1" applyBorder="1" applyAlignment="1" applyProtection="1">
      <alignment horizontal="right"/>
    </xf>
    <xf numFmtId="4" fontId="42" fillId="6" borderId="0" xfId="0" applyNumberFormat="1" applyFont="1" applyFill="1" applyBorder="1" applyAlignment="1" applyProtection="1">
      <alignment horizontal="left"/>
    </xf>
    <xf numFmtId="0" fontId="42" fillId="6" borderId="0" xfId="0" applyFont="1" applyFill="1" applyBorder="1" applyAlignment="1" applyProtection="1">
      <alignment horizontal="right"/>
    </xf>
    <xf numFmtId="0" fontId="42" fillId="6" borderId="0" xfId="0" applyFont="1" applyFill="1" applyBorder="1" applyProtection="1"/>
    <xf numFmtId="0" fontId="42" fillId="6" borderId="0" xfId="0" applyFont="1" applyFill="1" applyBorder="1" applyAlignment="1" applyProtection="1">
      <alignment horizontal="left"/>
    </xf>
    <xf numFmtId="0" fontId="31" fillId="6" borderId="0" xfId="0" applyFont="1" applyFill="1" applyBorder="1" applyProtection="1"/>
    <xf numFmtId="0" fontId="39" fillId="6" borderId="0" xfId="0" applyFont="1" applyFill="1" applyBorder="1"/>
    <xf numFmtId="0" fontId="45" fillId="6" borderId="0" xfId="0" applyFont="1" applyFill="1" applyBorder="1"/>
    <xf numFmtId="49" fontId="0" fillId="0" borderId="0" xfId="0" applyNumberFormat="1" applyAlignment="1">
      <alignment wrapText="1"/>
    </xf>
    <xf numFmtId="0" fontId="8" fillId="0" borderId="0" xfId="0" applyFont="1"/>
    <xf numFmtId="0" fontId="46" fillId="6" borderId="0" xfId="0" applyFont="1" applyFill="1" applyBorder="1"/>
    <xf numFmtId="0" fontId="47" fillId="0" borderId="0" xfId="0" applyFont="1"/>
    <xf numFmtId="0" fontId="47" fillId="6" borderId="0" xfId="0" applyFont="1" applyFill="1"/>
    <xf numFmtId="0" fontId="48" fillId="0" borderId="0" xfId="0" applyFont="1"/>
    <xf numFmtId="0" fontId="50" fillId="0" borderId="0" xfId="0" applyFont="1"/>
    <xf numFmtId="0" fontId="51" fillId="0" borderId="0" xfId="0" applyFont="1"/>
    <xf numFmtId="0" fontId="31" fillId="0" borderId="0" xfId="0" applyFont="1"/>
    <xf numFmtId="0" fontId="31" fillId="6" borderId="0" xfId="0" applyFont="1" applyFill="1"/>
    <xf numFmtId="0" fontId="39" fillId="0" borderId="0" xfId="0" applyFont="1"/>
    <xf numFmtId="0" fontId="45" fillId="0" borderId="0" xfId="0" applyFont="1"/>
    <xf numFmtId="0" fontId="46" fillId="0" borderId="0" xfId="0" applyFont="1"/>
    <xf numFmtId="49" fontId="1" fillId="0" borderId="0" xfId="0" applyNumberFormat="1" applyFont="1" applyAlignment="1">
      <alignment wrapText="1"/>
    </xf>
    <xf numFmtId="0" fontId="19" fillId="6" borderId="0" xfId="0" applyFont="1" applyFill="1" applyBorder="1" applyAlignment="1" applyProtection="1">
      <alignment horizontal="center" vertical="center" wrapText="1"/>
    </xf>
    <xf numFmtId="49" fontId="19" fillId="6" borderId="0" xfId="0" applyNumberFormat="1" applyFont="1" applyFill="1" applyBorder="1" applyAlignment="1" applyProtection="1">
      <alignment horizontal="center" vertical="center" wrapText="1"/>
    </xf>
    <xf numFmtId="49" fontId="1" fillId="6" borderId="0" xfId="0" applyNumberFormat="1" applyFont="1" applyFill="1" applyBorder="1" applyAlignment="1" applyProtection="1">
      <alignment wrapText="1"/>
    </xf>
    <xf numFmtId="49" fontId="0" fillId="6" borderId="0" xfId="0" applyNumberFormat="1" applyFill="1" applyBorder="1" applyAlignment="1" applyProtection="1">
      <alignment wrapText="1"/>
    </xf>
    <xf numFmtId="49" fontId="1" fillId="6" borderId="26" xfId="0" applyNumberFormat="1" applyFont="1" applyFill="1" applyBorder="1" applyAlignment="1" applyProtection="1">
      <alignment wrapText="1"/>
    </xf>
    <xf numFmtId="0" fontId="0" fillId="10" borderId="8" xfId="0" applyFill="1" applyBorder="1" applyAlignment="1" applyProtection="1">
      <alignment horizontal="center" wrapText="1"/>
      <protection locked="0"/>
    </xf>
    <xf numFmtId="49" fontId="1" fillId="10" borderId="8" xfId="0" applyNumberFormat="1" applyFont="1" applyFill="1" applyBorder="1" applyAlignment="1" applyProtection="1">
      <alignment horizontal="center" wrapText="1"/>
      <protection locked="0"/>
    </xf>
    <xf numFmtId="0" fontId="1" fillId="10" borderId="8" xfId="0" applyFont="1" applyFill="1" applyBorder="1" applyAlignment="1" applyProtection="1">
      <alignment horizontal="center" wrapText="1"/>
      <protection locked="0"/>
    </xf>
    <xf numFmtId="49" fontId="1" fillId="0" borderId="0" xfId="0" applyNumberFormat="1" applyFont="1" applyAlignment="1" applyProtection="1"/>
    <xf numFmtId="49" fontId="0" fillId="0" borderId="0" xfId="0" applyNumberFormat="1" applyAlignment="1" applyProtection="1"/>
    <xf numFmtId="49" fontId="0" fillId="0" borderId="8" xfId="0" applyNumberFormat="1" applyBorder="1" applyAlignment="1" applyProtection="1">
      <alignment horizontal="right"/>
    </xf>
    <xf numFmtId="49" fontId="0" fillId="0" borderId="8" xfId="0" applyNumberFormat="1" applyBorder="1" applyAlignment="1" applyProtection="1"/>
    <xf numFmtId="49" fontId="0" fillId="0" borderId="0" xfId="0" applyNumberFormat="1" applyProtection="1"/>
    <xf numFmtId="49" fontId="14" fillId="0" borderId="26" xfId="0" applyNumberFormat="1" applyFont="1" applyBorder="1" applyAlignment="1" applyProtection="1">
      <alignment horizontal="right" wrapText="1"/>
    </xf>
    <xf numFmtId="49" fontId="17" fillId="0" borderId="26" xfId="0" applyNumberFormat="1" applyFont="1" applyBorder="1" applyAlignment="1" applyProtection="1">
      <alignment horizontal="right" wrapText="1"/>
    </xf>
    <xf numFmtId="49" fontId="17" fillId="0" borderId="0" xfId="0" applyNumberFormat="1" applyFont="1" applyAlignment="1" applyProtection="1">
      <alignment wrapText="1"/>
    </xf>
    <xf numFmtId="0" fontId="4" fillId="0" borderId="0" xfId="0" applyFont="1" applyProtection="1"/>
    <xf numFmtId="0" fontId="17" fillId="0" borderId="0" xfId="0" applyFont="1" applyBorder="1" applyAlignment="1" applyProtection="1">
      <alignment horizontal="right" wrapText="1"/>
    </xf>
    <xf numFmtId="0" fontId="0" fillId="0" borderId="0" xfId="0" applyAlignment="1" applyProtection="1">
      <alignment horizontal="right" wrapText="1"/>
    </xf>
    <xf numFmtId="0" fontId="0" fillId="0" borderId="26" xfId="0" applyBorder="1" applyAlignment="1" applyProtection="1">
      <alignment vertical="center" wrapText="1"/>
    </xf>
    <xf numFmtId="3" fontId="0" fillId="0" borderId="0" xfId="0" applyNumberFormat="1" applyAlignment="1" applyProtection="1">
      <alignment horizontal="center" vertical="center" wrapText="1"/>
    </xf>
    <xf numFmtId="49" fontId="4" fillId="0" borderId="0" xfId="0" applyNumberFormat="1" applyFont="1" applyBorder="1" applyAlignment="1" applyProtection="1">
      <alignment wrapText="1"/>
    </xf>
    <xf numFmtId="0" fontId="0" fillId="0" borderId="0" xfId="0" applyAlignment="1" applyProtection="1">
      <alignment wrapText="1"/>
    </xf>
    <xf numFmtId="49" fontId="4" fillId="0" borderId="0" xfId="0" applyNumberFormat="1" applyFont="1" applyAlignment="1" applyProtection="1">
      <alignment wrapText="1"/>
    </xf>
    <xf numFmtId="49" fontId="4" fillId="0" borderId="0" xfId="0" applyNumberFormat="1" applyFont="1" applyBorder="1" applyAlignment="1" applyProtection="1">
      <alignment horizontal="right" wrapText="1"/>
    </xf>
    <xf numFmtId="49" fontId="4" fillId="0" borderId="0" xfId="0" applyNumberFormat="1" applyFont="1" applyAlignment="1" applyProtection="1">
      <alignment horizontal="right" wrapText="1"/>
    </xf>
    <xf numFmtId="0" fontId="0" fillId="0" borderId="5" xfId="0" applyBorder="1" applyAlignment="1"/>
    <xf numFmtId="0" fontId="1" fillId="0" borderId="5" xfId="0" applyFont="1" applyBorder="1" applyAlignment="1"/>
    <xf numFmtId="0" fontId="0" fillId="0" borderId="15" xfId="0" applyBorder="1" applyAlignment="1"/>
    <xf numFmtId="49" fontId="1" fillId="6" borderId="0" xfId="0" applyNumberFormat="1" applyFont="1" applyFill="1" applyBorder="1" applyAlignment="1" applyProtection="1">
      <alignment wrapText="1"/>
    </xf>
    <xf numFmtId="49" fontId="1" fillId="6" borderId="8" xfId="0" applyNumberFormat="1" applyFont="1" applyFill="1" applyBorder="1" applyAlignment="1" applyProtection="1">
      <alignment wrapText="1"/>
    </xf>
    <xf numFmtId="0" fontId="1" fillId="0" borderId="0" xfId="0" applyFont="1" applyBorder="1" applyAlignment="1">
      <alignment horizontal="center" wrapText="1"/>
    </xf>
    <xf numFmtId="0" fontId="1" fillId="0" borderId="21" xfId="0" applyFont="1" applyBorder="1" applyAlignment="1" applyProtection="1">
      <alignment vertical="center" wrapText="1"/>
    </xf>
    <xf numFmtId="0" fontId="0" fillId="0" borderId="5" xfId="0" applyBorder="1" applyAlignment="1" applyProtection="1">
      <alignment vertical="center" wrapText="1"/>
    </xf>
    <xf numFmtId="0" fontId="0" fillId="0" borderId="15" xfId="0" applyBorder="1" applyAlignment="1" applyProtection="1">
      <alignment vertical="center" wrapText="1"/>
    </xf>
    <xf numFmtId="49" fontId="7" fillId="7" borderId="25" xfId="0" applyNumberFormat="1" applyFont="1" applyFill="1" applyBorder="1" applyAlignment="1">
      <alignment horizontal="center" vertical="center" wrapText="1"/>
    </xf>
    <xf numFmtId="0" fontId="0" fillId="0" borderId="26" xfId="0" applyBorder="1" applyAlignment="1">
      <alignment vertical="center" wrapText="1"/>
    </xf>
    <xf numFmtId="0" fontId="0" fillId="0" borderId="29" xfId="0" applyBorder="1" applyAlignment="1">
      <alignment vertical="center" wrapText="1"/>
    </xf>
    <xf numFmtId="0" fontId="0" fillId="0" borderId="8" xfId="0" applyBorder="1" applyAlignment="1">
      <alignmen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49" fontId="1" fillId="5" borderId="21" xfId="0" applyNumberFormat="1"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49" fontId="7" fillId="7" borderId="12" xfId="0" applyNumberFormat="1" applyFont="1" applyFill="1" applyBorder="1" applyAlignment="1">
      <alignment vertical="center" wrapText="1"/>
    </xf>
    <xf numFmtId="49" fontId="7" fillId="0" borderId="12" xfId="0" applyNumberFormat="1" applyFont="1" applyBorder="1" applyAlignment="1">
      <alignment vertical="center" wrapText="1"/>
    </xf>
    <xf numFmtId="49" fontId="1" fillId="5" borderId="12" xfId="0" applyNumberFormat="1" applyFont="1" applyFill="1" applyBorder="1" applyAlignment="1" applyProtection="1">
      <alignment horizontal="center" vertical="center" wrapText="1"/>
      <protection locked="0"/>
    </xf>
    <xf numFmtId="169" fontId="1" fillId="5" borderId="21" xfId="2" applyNumberFormat="1" applyFont="1" applyFill="1" applyBorder="1" applyAlignment="1" applyProtection="1">
      <alignment vertical="center" wrapText="1"/>
      <protection locked="0"/>
    </xf>
    <xf numFmtId="169" fontId="1" fillId="5" borderId="5" xfId="2" applyNumberFormat="1" applyFont="1" applyFill="1" applyBorder="1" applyAlignment="1" applyProtection="1">
      <alignment vertical="center" wrapText="1"/>
      <protection locked="0"/>
    </xf>
    <xf numFmtId="169" fontId="1" fillId="5" borderId="15" xfId="2" applyNumberFormat="1" applyFont="1" applyFill="1" applyBorder="1" applyAlignment="1" applyProtection="1">
      <alignment vertical="center" wrapText="1"/>
      <protection locked="0"/>
    </xf>
    <xf numFmtId="3" fontId="1" fillId="5" borderId="12" xfId="0" applyNumberFormat="1" applyFont="1" applyFill="1" applyBorder="1" applyAlignment="1" applyProtection="1">
      <alignment horizontal="center" vertical="center" wrapText="1"/>
      <protection locked="0"/>
    </xf>
    <xf numFmtId="49" fontId="49" fillId="2" borderId="0" xfId="0" applyNumberFormat="1" applyFont="1" applyFill="1" applyBorder="1" applyAlignment="1" applyProtection="1">
      <alignment horizontal="center" vertical="center" wrapText="1"/>
    </xf>
    <xf numFmtId="0" fontId="47" fillId="0" borderId="0" xfId="0" applyFont="1" applyAlignment="1">
      <alignment wrapText="1"/>
    </xf>
    <xf numFmtId="49" fontId="5" fillId="0" borderId="25" xfId="0" applyNumberFormat="1" applyFont="1" applyBorder="1" applyAlignment="1" applyProtection="1">
      <alignment horizontal="center" vertical="center" wrapText="1"/>
    </xf>
    <xf numFmtId="49" fontId="5" fillId="0" borderId="26" xfId="0" applyNumberFormat="1" applyFont="1" applyBorder="1" applyAlignment="1" applyProtection="1">
      <alignment horizontal="center" vertical="center" wrapText="1"/>
    </xf>
    <xf numFmtId="49" fontId="5" fillId="0" borderId="27" xfId="0" applyNumberFormat="1"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49" fontId="5" fillId="0" borderId="29" xfId="0" applyNumberFormat="1" applyFont="1" applyBorder="1" applyAlignment="1" applyProtection="1">
      <alignment horizontal="center" vertical="center" wrapText="1"/>
    </xf>
    <xf numFmtId="49" fontId="5" fillId="0" borderId="8" xfId="0" applyNumberFormat="1" applyFont="1" applyBorder="1" applyAlignment="1" applyProtection="1">
      <alignment horizontal="center" vertical="center" wrapText="1"/>
    </xf>
    <xf numFmtId="49" fontId="5" fillId="0" borderId="16" xfId="0" applyNumberFormat="1" applyFont="1" applyBorder="1" applyAlignment="1" applyProtection="1">
      <alignment horizontal="center" vertical="center" wrapText="1"/>
    </xf>
    <xf numFmtId="11" fontId="0" fillId="0" borderId="26" xfId="0" applyNumberFormat="1" applyBorder="1" applyAlignment="1" applyProtection="1">
      <alignment horizontal="center" vertical="center" wrapText="1"/>
    </xf>
    <xf numFmtId="49" fontId="0" fillId="0" borderId="26" xfId="0" applyNumberFormat="1" applyBorder="1" applyAlignment="1" applyProtection="1">
      <alignment horizontal="center" vertical="center" wrapText="1"/>
    </xf>
    <xf numFmtId="49" fontId="1" fillId="0" borderId="0" xfId="0" applyNumberFormat="1" applyFont="1" applyAlignment="1" applyProtection="1">
      <alignment horizontal="center" vertical="center" wrapText="1"/>
    </xf>
    <xf numFmtId="49" fontId="0" fillId="0" borderId="0" xfId="0" applyNumberFormat="1" applyAlignment="1" applyProtection="1">
      <alignment horizontal="center" vertical="center" wrapText="1"/>
    </xf>
    <xf numFmtId="49" fontId="11" fillId="0" borderId="8" xfId="0" applyNumberFormat="1" applyFont="1" applyBorder="1" applyAlignment="1">
      <alignment horizontal="center" vertical="center" wrapText="1"/>
    </xf>
    <xf numFmtId="3" fontId="19" fillId="0" borderId="8" xfId="0" applyNumberFormat="1" applyFont="1" applyBorder="1" applyAlignment="1" applyProtection="1">
      <alignment horizontal="center" vertical="center" wrapText="1"/>
    </xf>
    <xf numFmtId="11" fontId="1" fillId="0" borderId="26" xfId="0" applyNumberFormat="1" applyFont="1" applyBorder="1" applyAlignment="1" applyProtection="1">
      <alignment horizontal="center" vertical="center" wrapText="1"/>
    </xf>
    <xf numFmtId="49" fontId="1" fillId="0" borderId="26" xfId="0" applyNumberFormat="1" applyFont="1" applyBorder="1" applyAlignment="1" applyProtection="1">
      <alignment horizontal="center" vertical="center" wrapText="1"/>
    </xf>
    <xf numFmtId="49" fontId="7" fillId="7" borderId="12" xfId="0" applyNumberFormat="1" applyFont="1" applyFill="1" applyBorder="1" applyAlignment="1" applyProtection="1">
      <alignment horizontal="center" vertical="center" wrapText="1"/>
    </xf>
    <xf numFmtId="49" fontId="6" fillId="0" borderId="25" xfId="0" applyNumberFormat="1" applyFont="1" applyBorder="1" applyAlignment="1" applyProtection="1">
      <alignment horizontal="justify" vertical="justify" wrapText="1"/>
    </xf>
    <xf numFmtId="49" fontId="6" fillId="0" borderId="26" xfId="0" applyNumberFormat="1" applyFont="1" applyBorder="1" applyAlignment="1" applyProtection="1">
      <alignment horizontal="justify" vertical="justify" wrapText="1"/>
    </xf>
    <xf numFmtId="49" fontId="6" fillId="0" borderId="27" xfId="0" applyNumberFormat="1" applyFont="1" applyBorder="1" applyAlignment="1" applyProtection="1">
      <alignment horizontal="justify" vertical="justify" wrapText="1"/>
    </xf>
    <xf numFmtId="49" fontId="6" fillId="0" borderId="28" xfId="0" applyNumberFormat="1" applyFont="1" applyBorder="1" applyAlignment="1" applyProtection="1">
      <alignment horizontal="justify" vertical="justify" wrapText="1"/>
    </xf>
    <xf numFmtId="49" fontId="6" fillId="0" borderId="0" xfId="0" applyNumberFormat="1" applyFont="1" applyBorder="1" applyAlignment="1" applyProtection="1">
      <alignment horizontal="justify" vertical="justify" wrapText="1"/>
    </xf>
    <xf numFmtId="49" fontId="6" fillId="0" borderId="17" xfId="0" applyNumberFormat="1" applyFont="1" applyBorder="1" applyAlignment="1" applyProtection="1">
      <alignment horizontal="justify" vertical="justify" wrapText="1"/>
    </xf>
    <xf numFmtId="49" fontId="6" fillId="0" borderId="29" xfId="0" applyNumberFormat="1" applyFont="1" applyBorder="1" applyAlignment="1" applyProtection="1">
      <alignment horizontal="justify" vertical="justify" wrapText="1"/>
    </xf>
    <xf numFmtId="49" fontId="6" fillId="0" borderId="8" xfId="0" applyNumberFormat="1" applyFont="1" applyBorder="1" applyAlignment="1" applyProtection="1">
      <alignment horizontal="justify" vertical="justify" wrapText="1"/>
    </xf>
    <xf numFmtId="49" fontId="6" fillId="0" borderId="16" xfId="0" applyNumberFormat="1" applyFont="1" applyBorder="1" applyAlignment="1" applyProtection="1">
      <alignment horizontal="justify" vertical="justify" wrapText="1"/>
    </xf>
    <xf numFmtId="49" fontId="11" fillId="6" borderId="8" xfId="0" applyNumberFormat="1" applyFont="1" applyFill="1" applyBorder="1" applyAlignment="1" applyProtection="1">
      <alignment horizontal="center" vertical="center" wrapText="1"/>
    </xf>
    <xf numFmtId="49" fontId="4" fillId="6" borderId="8" xfId="0" applyNumberFormat="1" applyFont="1" applyFill="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3" fontId="19" fillId="6" borderId="8" xfId="0" applyNumberFormat="1" applyFont="1" applyFill="1" applyBorder="1" applyAlignment="1" applyProtection="1">
      <alignment horizontal="center" vertical="center" wrapText="1"/>
    </xf>
    <xf numFmtId="49" fontId="0" fillId="0" borderId="12" xfId="0" applyNumberFormat="1" applyBorder="1" applyAlignment="1" applyProtection="1">
      <alignment vertical="center" wrapText="1"/>
    </xf>
    <xf numFmtId="166" fontId="19" fillId="5" borderId="12" xfId="0" applyNumberFormat="1" applyFont="1" applyFill="1" applyBorder="1" applyAlignment="1" applyProtection="1">
      <alignment horizontal="center" vertical="center" wrapText="1"/>
      <protection locked="0"/>
    </xf>
    <xf numFmtId="49" fontId="1" fillId="0" borderId="12" xfId="0" applyNumberFormat="1" applyFont="1" applyBorder="1" applyAlignment="1" applyProtection="1">
      <alignment vertical="center" wrapText="1"/>
    </xf>
    <xf numFmtId="49" fontId="6" fillId="0" borderId="12" xfId="0" applyNumberFormat="1" applyFont="1" applyBorder="1" applyAlignment="1" applyProtection="1">
      <alignment horizontal="justify" vertical="justify" wrapText="1"/>
    </xf>
    <xf numFmtId="0" fontId="6" fillId="0" borderId="12" xfId="0" applyFont="1" applyBorder="1" applyAlignment="1">
      <alignment horizontal="justify" vertical="justify" wrapText="1"/>
    </xf>
    <xf numFmtId="49" fontId="11" fillId="7" borderId="12" xfId="0" applyNumberFormat="1" applyFont="1" applyFill="1" applyBorder="1" applyAlignment="1" applyProtection="1">
      <alignment horizontal="center" vertical="center" wrapText="1"/>
    </xf>
    <xf numFmtId="49" fontId="0" fillId="0" borderId="24" xfId="0" applyNumberFormat="1" applyBorder="1" applyAlignment="1" applyProtection="1">
      <alignment vertical="center" wrapText="1"/>
    </xf>
    <xf numFmtId="49" fontId="19" fillId="5" borderId="12" xfId="0" applyNumberFormat="1" applyFont="1" applyFill="1" applyBorder="1" applyAlignment="1" applyProtection="1">
      <alignment horizontal="center" vertical="center" wrapText="1"/>
      <protection locked="0"/>
    </xf>
    <xf numFmtId="49" fontId="1" fillId="0" borderId="25" xfId="0" applyNumberFormat="1" applyFont="1" applyBorder="1" applyAlignment="1" applyProtection="1">
      <alignment vertical="center" wrapText="1"/>
    </xf>
    <xf numFmtId="49" fontId="0" fillId="0" borderId="26" xfId="0" applyNumberFormat="1" applyBorder="1" applyAlignment="1" applyProtection="1">
      <alignment vertical="center" wrapText="1"/>
    </xf>
    <xf numFmtId="49" fontId="0" fillId="0" borderId="27" xfId="0" applyNumberFormat="1" applyBorder="1" applyAlignment="1" applyProtection="1">
      <alignment vertical="center" wrapText="1"/>
    </xf>
    <xf numFmtId="0" fontId="0" fillId="0" borderId="29" xfId="0" applyBorder="1" applyAlignment="1" applyProtection="1">
      <alignment vertical="center" wrapText="1"/>
    </xf>
    <xf numFmtId="0" fontId="0" fillId="0" borderId="8" xfId="0" applyBorder="1" applyAlignment="1" applyProtection="1">
      <alignment vertical="center" wrapText="1"/>
    </xf>
    <xf numFmtId="0" fontId="0" fillId="0" borderId="16" xfId="0" applyBorder="1" applyAlignment="1" applyProtection="1">
      <alignment vertical="center" wrapText="1"/>
    </xf>
    <xf numFmtId="49" fontId="19" fillId="5" borderId="25" xfId="0" applyNumberFormat="1" applyFont="1" applyFill="1" applyBorder="1" applyAlignment="1" applyProtection="1">
      <alignment horizontal="center" vertical="center" wrapText="1"/>
      <protection locked="0"/>
    </xf>
    <xf numFmtId="49" fontId="19" fillId="5" borderId="26" xfId="0" applyNumberFormat="1" applyFont="1" applyFill="1" applyBorder="1" applyAlignment="1" applyProtection="1">
      <alignment horizontal="center" vertical="center" wrapText="1"/>
      <protection locked="0"/>
    </xf>
    <xf numFmtId="49" fontId="19" fillId="5" borderId="27" xfId="0" applyNumberFormat="1" applyFont="1" applyFill="1" applyBorder="1" applyAlignment="1" applyProtection="1">
      <alignment horizontal="center" vertical="center" wrapText="1"/>
      <protection locked="0"/>
    </xf>
    <xf numFmtId="0" fontId="19" fillId="5" borderId="29" xfId="0" applyFont="1" applyFill="1" applyBorder="1" applyAlignment="1" applyProtection="1">
      <alignment horizontal="center" vertical="center" wrapText="1"/>
      <protection locked="0"/>
    </xf>
    <xf numFmtId="0" fontId="19" fillId="5" borderId="8" xfId="0" applyFont="1" applyFill="1" applyBorder="1" applyAlignment="1" applyProtection="1">
      <alignment horizontal="center" vertical="center" wrapText="1"/>
      <protection locked="0"/>
    </xf>
    <xf numFmtId="0" fontId="19" fillId="5" borderId="16" xfId="0" applyFont="1" applyFill="1" applyBorder="1" applyAlignment="1" applyProtection="1">
      <alignment horizontal="center" vertical="center" wrapText="1"/>
      <protection locked="0"/>
    </xf>
    <xf numFmtId="169" fontId="8" fillId="6" borderId="12" xfId="2" applyNumberFormat="1" applyFont="1" applyFill="1" applyBorder="1" applyAlignment="1" applyProtection="1">
      <alignment vertical="center" wrapText="1"/>
    </xf>
    <xf numFmtId="0" fontId="0" fillId="0" borderId="12" xfId="0" applyBorder="1" applyAlignment="1" applyProtection="1">
      <alignment vertical="center" wrapText="1"/>
    </xf>
    <xf numFmtId="49" fontId="19" fillId="0" borderId="12" xfId="0" applyNumberFormat="1" applyFont="1" applyBorder="1" applyAlignment="1" applyProtection="1">
      <alignment vertical="center" wrapText="1"/>
    </xf>
    <xf numFmtId="166" fontId="0" fillId="5" borderId="12" xfId="0" applyNumberFormat="1" applyFill="1" applyBorder="1" applyAlignment="1" applyProtection="1">
      <alignment horizontal="center" vertical="center" wrapText="1"/>
      <protection locked="0"/>
    </xf>
    <xf numFmtId="49" fontId="19" fillId="5" borderId="12" xfId="0" applyNumberFormat="1" applyFont="1" applyFill="1" applyBorder="1" applyAlignment="1" applyProtection="1">
      <alignment vertical="center" wrapText="1"/>
      <protection locked="0"/>
    </xf>
    <xf numFmtId="169" fontId="19" fillId="5" borderId="21" xfId="2" applyNumberFormat="1" applyFont="1" applyFill="1" applyBorder="1" applyAlignment="1" applyProtection="1">
      <alignment vertical="center" wrapText="1"/>
      <protection locked="0"/>
    </xf>
    <xf numFmtId="169" fontId="19" fillId="5" borderId="5" xfId="2" applyNumberFormat="1" applyFont="1" applyFill="1" applyBorder="1" applyAlignment="1" applyProtection="1">
      <alignment vertical="center" wrapText="1"/>
      <protection locked="0"/>
    </xf>
    <xf numFmtId="169" fontId="19" fillId="5" borderId="15" xfId="2" applyNumberFormat="1" applyFont="1" applyFill="1" applyBorder="1" applyAlignment="1" applyProtection="1">
      <alignment vertical="center" wrapText="1"/>
      <protection locked="0"/>
    </xf>
    <xf numFmtId="169" fontId="11" fillId="6" borderId="21" xfId="2" applyNumberFormat="1" applyFont="1" applyFill="1" applyBorder="1" applyAlignment="1" applyProtection="1">
      <alignment vertical="center" wrapText="1"/>
    </xf>
    <xf numFmtId="169" fontId="11" fillId="6" borderId="5" xfId="2" applyNumberFormat="1" applyFont="1" applyFill="1" applyBorder="1" applyAlignment="1" applyProtection="1">
      <alignment vertical="center" wrapText="1"/>
    </xf>
    <xf numFmtId="169" fontId="11" fillId="6" borderId="15" xfId="2" applyNumberFormat="1" applyFont="1" applyFill="1" applyBorder="1" applyAlignment="1" applyProtection="1">
      <alignment vertical="center" wrapText="1"/>
    </xf>
    <xf numFmtId="49" fontId="19" fillId="0" borderId="21" xfId="0" applyNumberFormat="1" applyFont="1" applyBorder="1" applyAlignment="1" applyProtection="1">
      <alignment vertical="center" wrapText="1"/>
    </xf>
    <xf numFmtId="0" fontId="0" fillId="0" borderId="5" xfId="0" applyBorder="1" applyAlignment="1">
      <alignment vertical="center" wrapText="1"/>
    </xf>
    <xf numFmtId="0" fontId="19" fillId="5" borderId="21" xfId="0" applyFont="1" applyFill="1" applyBorder="1" applyAlignment="1" applyProtection="1">
      <alignment horizontal="center" vertical="center" wrapText="1"/>
      <protection locked="0"/>
    </xf>
    <xf numFmtId="0" fontId="19" fillId="5" borderId="5" xfId="0" applyFont="1" applyFill="1" applyBorder="1" applyAlignment="1" applyProtection="1">
      <alignment horizontal="center" vertical="center" wrapText="1"/>
      <protection locked="0"/>
    </xf>
    <xf numFmtId="0" fontId="19" fillId="5" borderId="15" xfId="0" applyFont="1" applyFill="1" applyBorder="1" applyAlignment="1" applyProtection="1">
      <alignment horizontal="center" vertical="center" wrapText="1"/>
      <protection locked="0"/>
    </xf>
    <xf numFmtId="170" fontId="34" fillId="0" borderId="5" xfId="0" applyNumberFormat="1" applyFont="1" applyBorder="1" applyAlignment="1" applyProtection="1">
      <alignment horizontal="center" vertical="center" wrapText="1"/>
    </xf>
    <xf numFmtId="170" fontId="35" fillId="0" borderId="5" xfId="0" applyNumberFormat="1" applyFont="1" applyBorder="1" applyAlignment="1" applyProtection="1">
      <alignment horizontal="center" vertical="center" wrapText="1"/>
    </xf>
    <xf numFmtId="170" fontId="35" fillId="0" borderId="15" xfId="0" applyNumberFormat="1" applyFont="1" applyBorder="1" applyAlignment="1" applyProtection="1">
      <alignment horizontal="center" vertical="center" wrapText="1"/>
    </xf>
    <xf numFmtId="49" fontId="19" fillId="0" borderId="5" xfId="0" applyNumberFormat="1" applyFont="1" applyBorder="1" applyAlignment="1" applyProtection="1">
      <alignment vertical="center" wrapText="1"/>
    </xf>
    <xf numFmtId="49" fontId="19" fillId="0" borderId="15" xfId="0" applyNumberFormat="1" applyFont="1" applyBorder="1" applyAlignment="1" applyProtection="1">
      <alignment vertical="center" wrapText="1"/>
    </xf>
    <xf numFmtId="49" fontId="0" fillId="5" borderId="12" xfId="0" applyNumberFormat="1" applyFill="1" applyBorder="1" applyAlignment="1" applyProtection="1">
      <alignment horizontal="center" vertical="center" wrapText="1"/>
      <protection locked="0"/>
    </xf>
    <xf numFmtId="49" fontId="7" fillId="7" borderId="12" xfId="0" applyNumberFormat="1" applyFont="1" applyFill="1" applyBorder="1" applyAlignment="1">
      <alignment horizontal="center" vertical="center" wrapText="1"/>
    </xf>
    <xf numFmtId="49" fontId="19" fillId="8" borderId="12" xfId="0" applyNumberFormat="1" applyFont="1" applyFill="1" applyBorder="1" applyAlignment="1">
      <alignment vertical="center" wrapText="1"/>
    </xf>
    <xf numFmtId="0" fontId="19" fillId="8" borderId="12" xfId="0" applyFont="1" applyFill="1" applyBorder="1" applyAlignment="1">
      <alignment vertical="center" wrapText="1"/>
    </xf>
    <xf numFmtId="0" fontId="19" fillId="8" borderId="12" xfId="0" applyFont="1" applyFill="1" applyBorder="1" applyAlignment="1">
      <alignment wrapText="1"/>
    </xf>
    <xf numFmtId="169" fontId="19" fillId="5" borderId="12" xfId="2" applyNumberFormat="1" applyFont="1" applyFill="1" applyBorder="1" applyAlignment="1" applyProtection="1">
      <alignment horizontal="center" vertical="center" wrapText="1"/>
      <protection locked="0"/>
    </xf>
    <xf numFmtId="49" fontId="0" fillId="8" borderId="12" xfId="0" applyNumberFormat="1" applyFill="1" applyBorder="1" applyAlignment="1">
      <alignment vertical="center" wrapText="1"/>
    </xf>
    <xf numFmtId="166" fontId="19" fillId="5" borderId="12" xfId="0" applyNumberFormat="1" applyFont="1" applyFill="1" applyBorder="1" applyAlignment="1" applyProtection="1">
      <alignment wrapText="1"/>
      <protection locked="0"/>
    </xf>
    <xf numFmtId="1" fontId="19" fillId="5" borderId="12" xfId="0" applyNumberFormat="1" applyFont="1" applyFill="1" applyBorder="1" applyAlignment="1" applyProtection="1">
      <alignment horizontal="center" vertical="center" wrapText="1"/>
      <protection locked="0"/>
    </xf>
    <xf numFmtId="49" fontId="1" fillId="5" borderId="24" xfId="0" applyNumberFormat="1" applyFont="1" applyFill="1" applyBorder="1" applyAlignment="1" applyProtection="1">
      <alignment horizontal="center" vertical="center" wrapText="1"/>
      <protection locked="0"/>
    </xf>
    <xf numFmtId="49" fontId="0" fillId="5" borderId="24" xfId="0" applyNumberFormat="1" applyFill="1" applyBorder="1" applyAlignment="1" applyProtection="1">
      <alignment horizontal="center" vertical="center" wrapText="1"/>
      <protection locked="0"/>
    </xf>
    <xf numFmtId="49" fontId="19" fillId="9" borderId="12" xfId="0" applyNumberFormat="1" applyFont="1" applyFill="1" applyBorder="1" applyAlignment="1" applyProtection="1">
      <alignment vertical="center" wrapText="1"/>
    </xf>
    <xf numFmtId="0" fontId="19" fillId="9" borderId="12" xfId="0" applyFont="1" applyFill="1" applyBorder="1" applyAlignment="1" applyProtection="1">
      <alignment vertical="center" wrapText="1"/>
    </xf>
    <xf numFmtId="169" fontId="11" fillId="5" borderId="12" xfId="2" applyNumberFormat="1" applyFont="1" applyFill="1" applyBorder="1" applyAlignment="1" applyProtection="1">
      <alignment horizontal="center" vertical="center" wrapText="1"/>
      <protection locked="0"/>
    </xf>
    <xf numFmtId="0" fontId="16" fillId="7" borderId="15" xfId="0" applyFont="1" applyFill="1" applyBorder="1" applyAlignment="1" applyProtection="1">
      <alignment horizontal="center" vertical="center" wrapText="1"/>
    </xf>
    <xf numFmtId="0" fontId="0" fillId="7" borderId="12" xfId="0" applyFill="1" applyBorder="1" applyAlignment="1" applyProtection="1">
      <alignment vertical="center" wrapText="1"/>
    </xf>
    <xf numFmtId="169" fontId="11" fillId="6" borderId="12" xfId="2" applyNumberFormat="1" applyFont="1" applyFill="1" applyBorder="1" applyAlignment="1">
      <alignment horizontal="center" vertical="center" wrapText="1"/>
    </xf>
    <xf numFmtId="49" fontId="19" fillId="8" borderId="12" xfId="0" applyNumberFormat="1" applyFont="1" applyFill="1" applyBorder="1" applyAlignment="1" applyProtection="1">
      <alignment vertical="center" wrapText="1"/>
    </xf>
    <xf numFmtId="49" fontId="0" fillId="8" borderId="12" xfId="0" applyNumberFormat="1" applyFill="1" applyBorder="1" applyAlignment="1" applyProtection="1">
      <alignment vertical="center" wrapText="1"/>
    </xf>
    <xf numFmtId="49" fontId="1" fillId="0" borderId="15" xfId="0" applyNumberFormat="1" applyFont="1" applyBorder="1" applyAlignment="1" applyProtection="1">
      <alignment horizontal="center" vertical="center" wrapText="1"/>
    </xf>
    <xf numFmtId="49" fontId="0" fillId="0" borderId="12" xfId="0" applyNumberFormat="1" applyBorder="1" applyAlignment="1" applyProtection="1">
      <alignment horizontal="center" vertical="center" wrapText="1"/>
    </xf>
    <xf numFmtId="49" fontId="0" fillId="0" borderId="15" xfId="0" applyNumberFormat="1" applyBorder="1" applyAlignment="1" applyProtection="1">
      <alignment horizontal="center" vertical="center" wrapText="1"/>
    </xf>
    <xf numFmtId="49" fontId="0" fillId="0" borderId="27" xfId="0" applyNumberFormat="1" applyBorder="1" applyAlignment="1" applyProtection="1">
      <alignment horizontal="center" vertical="center" wrapText="1"/>
    </xf>
    <xf numFmtId="49" fontId="0" fillId="0" borderId="16" xfId="0" applyNumberFormat="1" applyBorder="1" applyAlignment="1" applyProtection="1">
      <alignment horizontal="center" vertical="center" wrapText="1"/>
    </xf>
    <xf numFmtId="49" fontId="11" fillId="7" borderId="21" xfId="0" applyNumberFormat="1" applyFont="1" applyFill="1" applyBorder="1" applyAlignment="1" applyProtection="1">
      <alignment horizontal="center" vertical="center" wrapText="1"/>
    </xf>
    <xf numFmtId="49" fontId="11" fillId="7" borderId="5" xfId="0" applyNumberFormat="1" applyFont="1" applyFill="1" applyBorder="1" applyAlignment="1" applyProtection="1">
      <alignment horizontal="center" vertical="center" wrapText="1"/>
    </xf>
    <xf numFmtId="49" fontId="11" fillId="7" borderId="15" xfId="0" applyNumberFormat="1" applyFont="1" applyFill="1" applyBorder="1" applyAlignment="1" applyProtection="1">
      <alignment horizontal="center" vertical="center" wrapText="1"/>
    </xf>
    <xf numFmtId="1" fontId="4" fillId="6" borderId="12" xfId="0" applyNumberFormat="1" applyFont="1" applyFill="1" applyBorder="1" applyAlignment="1">
      <alignment horizontal="center" vertical="center" wrapText="1"/>
    </xf>
    <xf numFmtId="49" fontId="19" fillId="6" borderId="8" xfId="0" applyNumberFormat="1" applyFont="1" applyFill="1" applyBorder="1" applyAlignment="1">
      <alignment horizontal="center" vertical="center" wrapText="1"/>
    </xf>
    <xf numFmtId="0" fontId="0" fillId="6" borderId="8" xfId="0" applyFill="1" applyBorder="1" applyAlignment="1">
      <alignment horizontal="center" vertical="center" wrapText="1"/>
    </xf>
    <xf numFmtId="3" fontId="19" fillId="6" borderId="8" xfId="0" applyNumberFormat="1" applyFont="1" applyFill="1" applyBorder="1" applyAlignment="1">
      <alignment horizontal="center" vertical="center" wrapText="1"/>
    </xf>
    <xf numFmtId="49" fontId="0" fillId="6" borderId="8" xfId="0" applyNumberFormat="1" applyFill="1" applyBorder="1" applyAlignment="1">
      <alignment horizontal="center" vertical="center" wrapText="1"/>
    </xf>
    <xf numFmtId="49" fontId="0" fillId="6" borderId="8" xfId="0" applyNumberFormat="1" applyFill="1" applyBorder="1" applyAlignment="1">
      <alignment horizontal="center" vertical="center"/>
    </xf>
    <xf numFmtId="166" fontId="1" fillId="6" borderId="8" xfId="0" applyNumberFormat="1"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1" fontId="0" fillId="6" borderId="8" xfId="0" applyNumberFormat="1" applyFill="1" applyBorder="1" applyAlignment="1">
      <alignment horizontal="center" vertical="center" wrapText="1"/>
    </xf>
    <xf numFmtId="169" fontId="9" fillId="5" borderId="21" xfId="2" applyNumberFormat="1" applyFont="1" applyFill="1" applyBorder="1" applyAlignment="1" applyProtection="1">
      <alignment horizontal="center" vertical="center" wrapText="1"/>
      <protection locked="0"/>
    </xf>
    <xf numFmtId="0" fontId="0" fillId="0" borderId="15" xfId="0" applyBorder="1" applyAlignment="1" applyProtection="1">
      <alignment vertical="center" wrapText="1"/>
      <protection locked="0"/>
    </xf>
    <xf numFmtId="49" fontId="19" fillId="11" borderId="8" xfId="0" applyNumberFormat="1" applyFont="1" applyFill="1" applyBorder="1" applyAlignment="1" applyProtection="1">
      <alignment horizontal="center" vertical="center" wrapText="1"/>
      <protection locked="0"/>
    </xf>
    <xf numFmtId="0" fontId="19" fillId="11" borderId="8" xfId="0" applyFont="1" applyFill="1" applyBorder="1" applyAlignment="1" applyProtection="1">
      <alignment horizontal="center" vertical="center" wrapText="1"/>
      <protection locked="0"/>
    </xf>
    <xf numFmtId="0" fontId="0" fillId="11" borderId="8" xfId="0" applyFill="1" applyBorder="1" applyAlignment="1" applyProtection="1">
      <alignment horizontal="center" vertical="center" wrapText="1"/>
      <protection locked="0"/>
    </xf>
    <xf numFmtId="166" fontId="19" fillId="11" borderId="8" xfId="0" applyNumberFormat="1" applyFont="1" applyFill="1" applyBorder="1" applyAlignment="1" applyProtection="1">
      <alignment horizontal="center" vertical="center" wrapText="1"/>
      <protection locked="0"/>
    </xf>
    <xf numFmtId="1" fontId="6" fillId="11" borderId="8" xfId="0" applyNumberFormat="1" applyFont="1" applyFill="1" applyBorder="1" applyAlignment="1" applyProtection="1">
      <alignment horizontal="center" vertical="center" wrapText="1"/>
      <protection locked="0"/>
    </xf>
    <xf numFmtId="49" fontId="33" fillId="6" borderId="26" xfId="0" applyNumberFormat="1" applyFont="1" applyFill="1" applyBorder="1" applyAlignment="1">
      <alignment horizontal="center" vertical="center" wrapText="1"/>
    </xf>
    <xf numFmtId="49" fontId="0" fillId="0" borderId="26" xfId="0" applyNumberFormat="1" applyBorder="1" applyAlignment="1">
      <alignment horizontal="center" vertical="center" wrapText="1"/>
    </xf>
    <xf numFmtId="1" fontId="6" fillId="0" borderId="12" xfId="0" applyNumberFormat="1" applyFont="1" applyBorder="1" applyAlignment="1">
      <alignment horizontal="center" vertical="center" wrapText="1"/>
    </xf>
    <xf numFmtId="0" fontId="6" fillId="0" borderId="12" xfId="0" applyFont="1" applyBorder="1" applyAlignment="1">
      <alignment wrapText="1"/>
    </xf>
    <xf numFmtId="1" fontId="8" fillId="0" borderId="21" xfId="2"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12" xfId="0" applyBorder="1" applyAlignment="1">
      <alignment wrapText="1"/>
    </xf>
    <xf numFmtId="169" fontId="9" fillId="6" borderId="21" xfId="2" applyNumberFormat="1" applyFont="1" applyFill="1" applyBorder="1" applyAlignment="1">
      <alignment horizontal="center" vertical="center" wrapText="1"/>
    </xf>
    <xf numFmtId="0" fontId="0" fillId="0" borderId="15" xfId="0" applyBorder="1" applyAlignment="1">
      <alignment vertical="center" wrapText="1"/>
    </xf>
    <xf numFmtId="49" fontId="19" fillId="0" borderId="21" xfId="2" applyNumberFormat="1" applyFont="1" applyBorder="1" applyAlignment="1">
      <alignment horizontal="center" vertical="center" wrapText="1"/>
    </xf>
    <xf numFmtId="49" fontId="19" fillId="0" borderId="5" xfId="0" applyNumberFormat="1" applyFont="1" applyBorder="1" applyAlignment="1">
      <alignment horizontal="center" vertical="center" wrapText="1"/>
    </xf>
    <xf numFmtId="49" fontId="19" fillId="0" borderId="15" xfId="0" applyNumberFormat="1" applyFont="1" applyBorder="1" applyAlignment="1">
      <alignment horizontal="center" vertical="center" wrapText="1"/>
    </xf>
    <xf numFmtId="2" fontId="8" fillId="0" borderId="21" xfId="2" applyNumberFormat="1" applyFont="1" applyBorder="1" applyAlignment="1">
      <alignment horizontal="center" vertical="center" wrapText="1"/>
    </xf>
    <xf numFmtId="2" fontId="0" fillId="0" borderId="5" xfId="0" applyNumberFormat="1" applyBorder="1" applyAlignment="1">
      <alignment horizontal="center" vertical="center" wrapText="1"/>
    </xf>
    <xf numFmtId="2" fontId="0" fillId="0" borderId="15" xfId="0" applyNumberFormat="1" applyBorder="1" applyAlignment="1">
      <alignment horizontal="center" vertical="center" wrapText="1"/>
    </xf>
    <xf numFmtId="0" fontId="44" fillId="6" borderId="0" xfId="0" applyFont="1" applyFill="1" applyBorder="1" applyAlignment="1" applyProtection="1">
      <alignment horizontal="center" vertical="center" wrapText="1"/>
    </xf>
    <xf numFmtId="49" fontId="6" fillId="0" borderId="12"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0" fontId="0" fillId="0" borderId="12" xfId="0" applyBorder="1" applyAlignment="1">
      <alignment horizontal="center" vertical="center" wrapText="1"/>
    </xf>
    <xf numFmtId="49" fontId="19" fillId="5" borderId="8" xfId="0" applyNumberFormat="1" applyFont="1" applyFill="1" applyBorder="1" applyAlignment="1" applyProtection="1">
      <alignment horizontal="center" vertical="center" wrapText="1"/>
      <protection locked="0"/>
    </xf>
    <xf numFmtId="1" fontId="19" fillId="5" borderId="8" xfId="0" applyNumberFormat="1"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5" borderId="8" xfId="0" applyFill="1" applyBorder="1" applyAlignment="1" applyProtection="1">
      <alignment horizontal="center" vertical="center" wrapText="1"/>
      <protection locked="0"/>
    </xf>
    <xf numFmtId="49" fontId="30" fillId="5" borderId="8" xfId="3" applyNumberFormat="1" applyFont="1" applyFill="1" applyBorder="1" applyAlignment="1" applyProtection="1">
      <alignment horizontal="center" vertical="center" wrapText="1"/>
      <protection locked="0"/>
    </xf>
    <xf numFmtId="49" fontId="1" fillId="5" borderId="8" xfId="0" applyNumberFormat="1" applyFont="1" applyFill="1" applyBorder="1" applyAlignment="1" applyProtection="1">
      <alignment horizontal="center" vertical="center" wrapText="1"/>
      <protection locked="0"/>
    </xf>
    <xf numFmtId="0" fontId="1" fillId="5" borderId="8" xfId="0" applyFont="1" applyFill="1" applyBorder="1" applyAlignment="1" applyProtection="1">
      <alignment horizontal="center" vertical="center" wrapText="1"/>
      <protection locked="0"/>
    </xf>
    <xf numFmtId="3" fontId="43" fillId="6" borderId="0" xfId="0" applyNumberFormat="1" applyFont="1" applyFill="1" applyBorder="1" applyAlignment="1" applyProtection="1">
      <alignment horizontal="center"/>
    </xf>
    <xf numFmtId="0" fontId="19" fillId="0" borderId="8" xfId="0" applyFont="1" applyBorder="1" applyAlignment="1" applyProtection="1">
      <alignment horizontal="center" vertical="center" wrapText="1"/>
      <protection locked="0"/>
    </xf>
    <xf numFmtId="169" fontId="19" fillId="5" borderId="12" xfId="2" applyNumberFormat="1" applyFont="1" applyFill="1" applyBorder="1" applyAlignment="1" applyProtection="1">
      <alignment vertical="center" wrapText="1"/>
      <protection locked="0"/>
    </xf>
    <xf numFmtId="0" fontId="0" fillId="0" borderId="12" xfId="0" applyBorder="1" applyAlignment="1" applyProtection="1">
      <alignment wrapText="1"/>
      <protection locked="0"/>
    </xf>
    <xf numFmtId="49" fontId="1" fillId="0" borderId="12" xfId="0" applyNumberFormat="1" applyFont="1" applyBorder="1" applyAlignment="1">
      <alignment vertical="center" wrapText="1"/>
    </xf>
    <xf numFmtId="169" fontId="19" fillId="0" borderId="12" xfId="2" applyNumberFormat="1" applyFont="1" applyBorder="1" applyAlignment="1">
      <alignment vertical="center" wrapText="1"/>
    </xf>
    <xf numFmtId="49" fontId="0" fillId="0" borderId="12" xfId="0" applyNumberFormat="1" applyBorder="1" applyAlignment="1">
      <alignment vertical="center" wrapText="1"/>
    </xf>
    <xf numFmtId="1" fontId="1" fillId="5" borderId="12" xfId="0" applyNumberFormat="1" applyFont="1" applyFill="1" applyBorder="1" applyAlignment="1" applyProtection="1">
      <alignment horizontal="center" vertical="center" wrapText="1"/>
      <protection locked="0"/>
    </xf>
    <xf numFmtId="169" fontId="0" fillId="6" borderId="12" xfId="2" applyNumberFormat="1" applyFont="1" applyFill="1" applyBorder="1" applyAlignment="1">
      <alignment vertical="center" wrapText="1"/>
    </xf>
    <xf numFmtId="169" fontId="19" fillId="5" borderId="29" xfId="2" applyNumberFormat="1" applyFont="1" applyFill="1" applyBorder="1" applyAlignment="1" applyProtection="1">
      <alignment vertical="center" wrapText="1"/>
      <protection locked="0"/>
    </xf>
    <xf numFmtId="169" fontId="19" fillId="5" borderId="8" xfId="2" applyNumberFormat="1" applyFont="1" applyFill="1" applyBorder="1" applyAlignment="1" applyProtection="1">
      <alignment vertical="center" wrapText="1"/>
      <protection locked="0"/>
    </xf>
    <xf numFmtId="169" fontId="19" fillId="5" borderId="16" xfId="2" applyNumberFormat="1" applyFont="1" applyFill="1" applyBorder="1" applyAlignment="1" applyProtection="1">
      <alignment vertical="center" wrapText="1"/>
      <protection locked="0"/>
    </xf>
    <xf numFmtId="49" fontId="3" fillId="0" borderId="24" xfId="0" applyNumberFormat="1" applyFont="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49" fontId="1" fillId="0" borderId="24" xfId="0" applyNumberFormat="1" applyFont="1" applyBorder="1" applyAlignment="1">
      <alignment horizontal="center" vertical="center" wrapText="1"/>
    </xf>
    <xf numFmtId="49" fontId="0" fillId="0" borderId="24" xfId="0" applyNumberFormat="1" applyBorder="1" applyAlignment="1">
      <alignment horizontal="center" vertical="center" wrapText="1"/>
    </xf>
    <xf numFmtId="0" fontId="2" fillId="0" borderId="2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wrapText="1"/>
    </xf>
    <xf numFmtId="49" fontId="1" fillId="0" borderId="18" xfId="0" applyNumberFormat="1" applyFont="1" applyBorder="1" applyAlignment="1">
      <alignment vertical="center" wrapText="1"/>
    </xf>
    <xf numFmtId="169" fontId="6" fillId="0" borderId="18" xfId="2" applyNumberFormat="1" applyFont="1" applyBorder="1" applyAlignment="1">
      <alignment vertical="center" wrapText="1"/>
    </xf>
    <xf numFmtId="169" fontId="1" fillId="5" borderId="12" xfId="2" applyNumberFormat="1" applyFont="1" applyFill="1" applyBorder="1" applyAlignment="1" applyProtection="1">
      <alignment vertical="center" wrapText="1"/>
      <protection locked="0"/>
    </xf>
    <xf numFmtId="0" fontId="0" fillId="5" borderId="21" xfId="0" applyFill="1" applyBorder="1" applyAlignment="1" applyProtection="1">
      <alignment horizontal="center" vertical="center" wrapText="1"/>
      <protection locked="0"/>
    </xf>
    <xf numFmtId="0" fontId="0" fillId="5" borderId="15" xfId="0" applyFill="1" applyBorder="1" applyAlignment="1" applyProtection="1">
      <alignment horizontal="center" vertical="center" wrapText="1"/>
      <protection locked="0"/>
    </xf>
    <xf numFmtId="1" fontId="0" fillId="5" borderId="21" xfId="0" applyNumberFormat="1" applyFill="1" applyBorder="1" applyAlignment="1" applyProtection="1">
      <alignment horizontal="center" vertical="center" wrapText="1"/>
      <protection locked="0"/>
    </xf>
    <xf numFmtId="1" fontId="0" fillId="5" borderId="5" xfId="0" applyNumberFormat="1" applyFill="1" applyBorder="1" applyAlignment="1" applyProtection="1">
      <alignment horizontal="center" vertical="center" wrapText="1"/>
      <protection locked="0"/>
    </xf>
    <xf numFmtId="1" fontId="0" fillId="5" borderId="15" xfId="0" applyNumberFormat="1" applyFill="1" applyBorder="1" applyAlignment="1" applyProtection="1">
      <alignment horizontal="center" vertical="center" wrapText="1"/>
      <protection locked="0"/>
    </xf>
    <xf numFmtId="3" fontId="1" fillId="5" borderId="21" xfId="0" applyNumberFormat="1"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49" fontId="14" fillId="7" borderId="12" xfId="0" applyNumberFormat="1" applyFont="1" applyFill="1" applyBorder="1" applyAlignment="1">
      <alignment horizontal="center" vertical="center" wrapText="1"/>
    </xf>
    <xf numFmtId="49" fontId="0" fillId="5" borderId="8" xfId="0" applyNumberFormat="1" applyFill="1" applyBorder="1" applyAlignment="1" applyProtection="1">
      <alignment horizontal="center" vertical="center" wrapText="1"/>
      <protection locked="0"/>
    </xf>
    <xf numFmtId="49" fontId="6" fillId="7" borderId="12" xfId="0" applyNumberFormat="1" applyFont="1" applyFill="1" applyBorder="1" applyAlignment="1">
      <alignment horizontal="center" vertical="center" wrapText="1"/>
    </xf>
    <xf numFmtId="49" fontId="2" fillId="7" borderId="21"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49" fontId="14" fillId="7" borderId="21" xfId="0"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15" xfId="0" applyFont="1" applyBorder="1" applyAlignment="1">
      <alignment horizontal="center" vertical="center" wrapText="1"/>
    </xf>
    <xf numFmtId="0" fontId="0" fillId="0" borderId="5" xfId="0" applyBorder="1" applyAlignment="1">
      <alignment wrapText="1"/>
    </xf>
    <xf numFmtId="15" fontId="0" fillId="5" borderId="12" xfId="0" applyNumberFormat="1" applyFill="1" applyBorder="1" applyAlignment="1" applyProtection="1">
      <alignment horizontal="center" vertical="center" wrapText="1"/>
      <protection locked="0"/>
    </xf>
    <xf numFmtId="49" fontId="0" fillId="0" borderId="0" xfId="0" applyNumberFormat="1" applyAlignment="1">
      <alignment horizontal="center" vertical="center" wrapText="1"/>
    </xf>
    <xf numFmtId="49" fontId="7"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4" fillId="7" borderId="5" xfId="0" applyNumberFormat="1" applyFont="1" applyFill="1" applyBorder="1" applyAlignment="1" applyProtection="1">
      <alignment horizontal="center" vertical="center" wrapText="1"/>
    </xf>
    <xf numFmtId="0" fontId="33" fillId="7" borderId="12" xfId="0" applyFont="1" applyFill="1" applyBorder="1" applyAlignment="1" applyProtection="1">
      <alignment horizontal="center" vertical="center" wrapText="1"/>
    </xf>
    <xf numFmtId="0" fontId="33" fillId="7" borderId="21" xfId="0" applyFont="1" applyFill="1" applyBorder="1" applyAlignment="1" applyProtection="1">
      <alignment horizontal="center" vertical="center" wrapText="1"/>
    </xf>
    <xf numFmtId="1" fontId="4" fillId="0" borderId="12"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49" fontId="14" fillId="7" borderId="25" xfId="0" applyNumberFormat="1" applyFont="1" applyFill="1" applyBorder="1" applyAlignment="1">
      <alignment horizontal="center" vertical="center" wrapText="1"/>
    </xf>
    <xf numFmtId="0" fontId="14" fillId="7" borderId="26"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16" xfId="0" applyFont="1" applyFill="1" applyBorder="1" applyAlignment="1">
      <alignment horizontal="center" vertical="center" wrapText="1"/>
    </xf>
    <xf numFmtId="49" fontId="1" fillId="7" borderId="12" xfId="0" applyNumberFormat="1" applyFont="1" applyFill="1" applyBorder="1" applyAlignment="1">
      <alignment horizontal="center" vertical="center" wrapText="1"/>
    </xf>
    <xf numFmtId="0" fontId="0" fillId="7" borderId="12" xfId="0" applyFill="1" applyBorder="1" applyAlignment="1">
      <alignment horizontal="center" vertical="center" wrapText="1"/>
    </xf>
    <xf numFmtId="49" fontId="1" fillId="6" borderId="0" xfId="0" applyNumberFormat="1" applyFont="1" applyFill="1" applyBorder="1" applyAlignment="1" applyProtection="1">
      <alignment wrapText="1"/>
    </xf>
    <xf numFmtId="0" fontId="0" fillId="0" borderId="0" xfId="0" applyBorder="1" applyAlignment="1" applyProtection="1">
      <alignment wrapText="1"/>
    </xf>
    <xf numFmtId="49" fontId="1" fillId="6" borderId="0" xfId="0" applyNumberFormat="1" applyFont="1" applyFill="1" applyBorder="1" applyAlignment="1" applyProtection="1">
      <alignment horizontal="center" wrapText="1"/>
    </xf>
    <xf numFmtId="0" fontId="0" fillId="0" borderId="0" xfId="0" applyBorder="1" applyAlignment="1" applyProtection="1">
      <alignment horizontal="center" wrapText="1"/>
    </xf>
    <xf numFmtId="3" fontId="0" fillId="10" borderId="8" xfId="0" applyNumberFormat="1" applyFill="1" applyBorder="1" applyAlignment="1" applyProtection="1">
      <alignment horizontal="center" vertical="center" wrapText="1"/>
      <protection locked="0"/>
    </xf>
    <xf numFmtId="0" fontId="0" fillId="0" borderId="0" xfId="0" applyAlignment="1">
      <alignment horizontal="center" wrapText="1"/>
    </xf>
    <xf numFmtId="49" fontId="1" fillId="0" borderId="0" xfId="0" applyNumberFormat="1" applyFont="1" applyAlignment="1">
      <alignment horizontal="right" wrapText="1"/>
    </xf>
    <xf numFmtId="49" fontId="0" fillId="0" borderId="0" xfId="0" applyNumberFormat="1" applyAlignment="1">
      <alignment horizontal="right" wrapText="1"/>
    </xf>
    <xf numFmtId="166" fontId="0" fillId="0" borderId="8" xfId="0" applyNumberFormat="1" applyBorder="1" applyAlignment="1">
      <alignment horizontal="center" vertical="center" wrapText="1"/>
    </xf>
    <xf numFmtId="3" fontId="0" fillId="0" borderId="8" xfId="0" applyNumberFormat="1" applyBorder="1" applyAlignment="1">
      <alignment horizontal="center" vertical="center" wrapText="1"/>
    </xf>
    <xf numFmtId="49" fontId="0" fillId="0" borderId="0" xfId="0" applyNumberFormat="1" applyAlignment="1">
      <alignment wrapText="1"/>
    </xf>
    <xf numFmtId="49" fontId="7" fillId="0" borderId="0" xfId="0" applyNumberFormat="1" applyFont="1" applyAlignment="1">
      <alignment horizontal="center" wrapText="1"/>
    </xf>
    <xf numFmtId="49" fontId="18" fillId="0" borderId="0" xfId="0" applyNumberFormat="1" applyFont="1" applyAlignment="1">
      <alignment horizontal="center" wrapText="1"/>
    </xf>
    <xf numFmtId="49" fontId="12" fillId="0" borderId="0" xfId="0" applyNumberFormat="1" applyFont="1" applyAlignment="1">
      <alignment horizontal="center" wrapText="1"/>
    </xf>
    <xf numFmtId="49" fontId="0" fillId="0" borderId="8" xfId="0" applyNumberFormat="1" applyBorder="1" applyAlignment="1">
      <alignment horizontal="center" vertical="center" wrapText="1"/>
    </xf>
    <xf numFmtId="0" fontId="0" fillId="0" borderId="0" xfId="0" applyAlignment="1">
      <alignment horizontal="right" vertical="justify" wrapText="1"/>
    </xf>
    <xf numFmtId="0" fontId="0" fillId="0" borderId="8" xfId="0" applyBorder="1" applyAlignment="1">
      <alignment wrapText="1"/>
    </xf>
    <xf numFmtId="0" fontId="1" fillId="0" borderId="0" xfId="0" applyFont="1" applyAlignment="1">
      <alignment wrapText="1"/>
    </xf>
    <xf numFmtId="0" fontId="0" fillId="0" borderId="0" xfId="0" applyAlignment="1">
      <alignment wrapText="1"/>
    </xf>
    <xf numFmtId="49" fontId="1" fillId="3" borderId="34" xfId="0" applyNumberFormat="1" applyFont="1" applyFill="1" applyBorder="1" applyAlignment="1" applyProtection="1">
      <alignment wrapText="1"/>
      <protection locked="0"/>
    </xf>
    <xf numFmtId="49" fontId="0" fillId="3" borderId="34" xfId="0" applyNumberFormat="1" applyFill="1" applyBorder="1" applyAlignment="1" applyProtection="1">
      <alignment wrapText="1"/>
      <protection locked="0"/>
    </xf>
    <xf numFmtId="49" fontId="1" fillId="3" borderId="33" xfId="0" applyNumberFormat="1" applyFont="1" applyFill="1" applyBorder="1" applyAlignment="1" applyProtection="1">
      <alignment wrapText="1"/>
      <protection locked="0"/>
    </xf>
    <xf numFmtId="49" fontId="0" fillId="3" borderId="33" xfId="0" applyNumberFormat="1" applyFill="1" applyBorder="1" applyAlignment="1" applyProtection="1">
      <alignment wrapText="1"/>
      <protection locked="0"/>
    </xf>
    <xf numFmtId="0" fontId="0" fillId="10" borderId="8" xfId="0" applyFill="1" applyBorder="1" applyAlignment="1" applyProtection="1">
      <alignment horizontal="center" vertical="center"/>
      <protection locked="0"/>
    </xf>
    <xf numFmtId="0" fontId="4" fillId="7" borderId="21" xfId="0" applyFont="1" applyFill="1" applyBorder="1" applyAlignment="1" applyProtection="1">
      <alignment horizontal="center"/>
    </xf>
    <xf numFmtId="0" fontId="4" fillId="7" borderId="5" xfId="0" applyFont="1" applyFill="1" applyBorder="1" applyAlignment="1">
      <alignment horizontal="center"/>
    </xf>
    <xf numFmtId="0" fontId="1" fillId="0" borderId="0" xfId="0" applyFont="1" applyBorder="1" applyAlignment="1" applyProtection="1">
      <alignment wrapText="1"/>
    </xf>
    <xf numFmtId="0" fontId="52" fillId="10" borderId="8" xfId="0" applyFont="1" applyFill="1" applyBorder="1" applyAlignment="1" applyProtection="1">
      <alignment horizontal="center" wrapText="1"/>
      <protection locked="0"/>
    </xf>
    <xf numFmtId="49" fontId="1" fillId="6" borderId="0" xfId="0" applyNumberFormat="1" applyFont="1" applyFill="1" applyBorder="1" applyAlignment="1" applyProtection="1">
      <alignment horizontal="right" wrapText="1"/>
    </xf>
    <xf numFmtId="0" fontId="0" fillId="0" borderId="0" xfId="0" applyBorder="1" applyAlignment="1" applyProtection="1">
      <alignment horizontal="right" wrapText="1"/>
    </xf>
    <xf numFmtId="49" fontId="1" fillId="10" borderId="8" xfId="0" applyNumberFormat="1" applyFont="1"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49" fontId="4" fillId="7" borderId="25" xfId="0" applyNumberFormat="1" applyFont="1" applyFill="1" applyBorder="1" applyAlignment="1" applyProtection="1">
      <alignment horizontal="center" wrapText="1"/>
    </xf>
    <xf numFmtId="49" fontId="4" fillId="7" borderId="26" xfId="0" applyNumberFormat="1" applyFont="1" applyFill="1" applyBorder="1" applyAlignment="1" applyProtection="1">
      <alignment horizontal="center" wrapText="1"/>
    </xf>
    <xf numFmtId="49" fontId="4" fillId="7" borderId="27" xfId="0" applyNumberFormat="1" applyFont="1" applyFill="1" applyBorder="1" applyAlignment="1" applyProtection="1">
      <alignment horizontal="center" wrapText="1"/>
    </xf>
    <xf numFmtId="49" fontId="1" fillId="0" borderId="28" xfId="0" applyNumberFormat="1" applyFont="1" applyBorder="1" applyAlignment="1" applyProtection="1">
      <alignment horizontal="center" wrapText="1"/>
    </xf>
    <xf numFmtId="49" fontId="1" fillId="0" borderId="0"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29" xfId="0" applyFont="1" applyBorder="1" applyAlignment="1">
      <alignment horizontal="center" wrapText="1"/>
    </xf>
    <xf numFmtId="0" fontId="1" fillId="0" borderId="8" xfId="0" applyFont="1" applyBorder="1" applyAlignment="1">
      <alignment horizontal="center" wrapText="1"/>
    </xf>
    <xf numFmtId="0" fontId="1" fillId="0" borderId="16" xfId="0" applyFont="1" applyBorder="1" applyAlignment="1">
      <alignment horizontal="center" wrapText="1"/>
    </xf>
    <xf numFmtId="49" fontId="2" fillId="6" borderId="25" xfId="0" applyNumberFormat="1" applyFont="1" applyFill="1" applyBorder="1" applyAlignment="1" applyProtection="1">
      <alignment horizontal="justify" vertical="justify" wrapText="1"/>
    </xf>
    <xf numFmtId="0" fontId="2" fillId="0" borderId="26" xfId="0" applyFont="1" applyBorder="1" applyAlignment="1">
      <alignment horizontal="justify" vertical="justify" wrapText="1"/>
    </xf>
    <xf numFmtId="0" fontId="2" fillId="0" borderId="27" xfId="0" applyFont="1" applyBorder="1" applyAlignment="1">
      <alignment horizontal="justify" vertical="justify" wrapText="1"/>
    </xf>
    <xf numFmtId="0" fontId="2" fillId="0" borderId="28" xfId="0" applyFont="1" applyBorder="1" applyAlignment="1">
      <alignment horizontal="justify" vertical="justify" wrapText="1"/>
    </xf>
    <xf numFmtId="0" fontId="2" fillId="0" borderId="0" xfId="0" applyFont="1" applyBorder="1" applyAlignment="1">
      <alignment horizontal="justify" vertical="justify" wrapText="1"/>
    </xf>
    <xf numFmtId="0" fontId="2" fillId="0" borderId="17" xfId="0" applyFont="1" applyBorder="1" applyAlignment="1">
      <alignment horizontal="justify" vertical="justify" wrapText="1"/>
    </xf>
    <xf numFmtId="0" fontId="2" fillId="0" borderId="29" xfId="0" applyFont="1" applyBorder="1" applyAlignment="1">
      <alignment horizontal="justify" vertical="justify" wrapText="1"/>
    </xf>
    <xf numFmtId="0" fontId="2" fillId="0" borderId="8" xfId="0" applyFont="1" applyBorder="1" applyAlignment="1">
      <alignment horizontal="justify" vertical="justify" wrapText="1"/>
    </xf>
    <xf numFmtId="0" fontId="2" fillId="0" borderId="16" xfId="0" applyFont="1" applyBorder="1" applyAlignment="1">
      <alignment horizontal="justify" vertical="justify" wrapText="1"/>
    </xf>
    <xf numFmtId="49" fontId="0" fillId="0" borderId="0" xfId="0" applyNumberFormat="1" applyBorder="1" applyAlignment="1">
      <alignment horizontal="center" wrapText="1"/>
    </xf>
    <xf numFmtId="49" fontId="0" fillId="0" borderId="0" xfId="0" applyNumberFormat="1" applyBorder="1" applyAlignment="1">
      <alignment wrapText="1"/>
    </xf>
    <xf numFmtId="49" fontId="4" fillId="0" borderId="0" xfId="0" applyNumberFormat="1" applyFont="1" applyBorder="1" applyAlignment="1" applyProtection="1">
      <alignment horizontal="right" wrapText="1"/>
    </xf>
    <xf numFmtId="3" fontId="0" fillId="0" borderId="0" xfId="0" applyNumberFormat="1" applyAlignment="1" applyProtection="1">
      <alignment horizontal="center" vertical="center" wrapText="1"/>
    </xf>
    <xf numFmtId="0" fontId="0" fillId="0" borderId="0" xfId="0" applyAlignment="1" applyProtection="1">
      <alignment horizontal="center" vertical="center" wrapText="1"/>
    </xf>
    <xf numFmtId="49" fontId="4" fillId="0" borderId="0" xfId="0" applyNumberFormat="1" applyFont="1" applyAlignment="1" applyProtection="1">
      <alignment horizontal="right" wrapText="1"/>
    </xf>
    <xf numFmtId="3" fontId="0" fillId="0" borderId="0" xfId="0" applyNumberFormat="1" applyAlignment="1" applyProtection="1">
      <alignment wrapText="1"/>
    </xf>
    <xf numFmtId="0" fontId="0" fillId="0" borderId="0" xfId="0" applyAlignment="1" applyProtection="1">
      <alignment wrapText="1"/>
    </xf>
    <xf numFmtId="49" fontId="1" fillId="0" borderId="0" xfId="0" applyNumberFormat="1" applyFont="1" applyAlignment="1" applyProtection="1">
      <alignment horizontal="justify" wrapText="1"/>
    </xf>
    <xf numFmtId="49" fontId="0" fillId="0" borderId="0" xfId="0" applyNumberFormat="1" applyAlignment="1" applyProtection="1">
      <alignment horizontal="justify" wrapText="1"/>
    </xf>
    <xf numFmtId="49" fontId="1" fillId="0" borderId="0" xfId="0" applyNumberFormat="1" applyFont="1" applyAlignment="1" applyProtection="1">
      <alignment wrapText="1"/>
    </xf>
    <xf numFmtId="49" fontId="0" fillId="0" borderId="0" xfId="0" applyNumberFormat="1" applyAlignment="1" applyProtection="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17" xfId="0" applyBorder="1" applyAlignment="1">
      <alignment wrapText="1"/>
    </xf>
    <xf numFmtId="0" fontId="0" fillId="0" borderId="29" xfId="0" applyBorder="1" applyAlignment="1">
      <alignment wrapText="1"/>
    </xf>
    <xf numFmtId="0" fontId="0" fillId="0" borderId="16" xfId="0" applyBorder="1" applyAlignment="1">
      <alignment wrapText="1"/>
    </xf>
    <xf numFmtId="49" fontId="0" fillId="0" borderId="25" xfId="0" applyNumberFormat="1" applyBorder="1" applyAlignment="1">
      <alignment wrapText="1"/>
    </xf>
    <xf numFmtId="49" fontId="0" fillId="0" borderId="26" xfId="0" applyNumberFormat="1" applyBorder="1" applyAlignment="1">
      <alignment wrapText="1"/>
    </xf>
    <xf numFmtId="49" fontId="0" fillId="0" borderId="27" xfId="0" applyNumberFormat="1" applyBorder="1" applyAlignment="1">
      <alignment wrapText="1"/>
    </xf>
    <xf numFmtId="49" fontId="0" fillId="0" borderId="28" xfId="0" applyNumberFormat="1" applyBorder="1" applyAlignment="1">
      <alignment wrapText="1"/>
    </xf>
    <xf numFmtId="49" fontId="0" fillId="0" borderId="17" xfId="0" applyNumberFormat="1" applyBorder="1" applyAlignment="1">
      <alignment wrapText="1"/>
    </xf>
    <xf numFmtId="49" fontId="0" fillId="0" borderId="29" xfId="0" applyNumberFormat="1" applyBorder="1" applyAlignment="1">
      <alignment wrapText="1"/>
    </xf>
    <xf numFmtId="49" fontId="0" fillId="0" borderId="8" xfId="0" applyNumberFormat="1" applyBorder="1" applyAlignment="1">
      <alignment wrapText="1"/>
    </xf>
    <xf numFmtId="49" fontId="0" fillId="0" borderId="16" xfId="0" applyNumberFormat="1" applyBorder="1" applyAlignment="1">
      <alignment wrapText="1"/>
    </xf>
    <xf numFmtId="0" fontId="14" fillId="0" borderId="0" xfId="0" applyFont="1" applyAlignment="1">
      <alignment horizontal="justify" wrapText="1"/>
    </xf>
    <xf numFmtId="0" fontId="14" fillId="0" borderId="0" xfId="0" applyFont="1" applyAlignment="1">
      <alignment wrapText="1"/>
    </xf>
    <xf numFmtId="0" fontId="13" fillId="0" borderId="0" xfId="0" applyFont="1" applyAlignment="1">
      <alignment horizontal="justify" wrapText="1"/>
    </xf>
    <xf numFmtId="169" fontId="14" fillId="0" borderId="22" xfId="2" applyNumberFormat="1" applyFont="1" applyBorder="1" applyAlignment="1">
      <alignment horizontal="center" vertical="center" wrapText="1"/>
    </xf>
    <xf numFmtId="0" fontId="14" fillId="0" borderId="0" xfId="0" applyFont="1" applyBorder="1" applyAlignment="1">
      <alignment wrapText="1"/>
    </xf>
    <xf numFmtId="0" fontId="20" fillId="0" borderId="0" xfId="0" applyFont="1" applyAlignment="1">
      <alignment wrapText="1"/>
    </xf>
    <xf numFmtId="0" fontId="1" fillId="6" borderId="12" xfId="0" applyFont="1" applyFill="1" applyBorder="1" applyAlignment="1">
      <alignment horizontal="justify" wrapText="1"/>
    </xf>
    <xf numFmtId="0" fontId="1" fillId="6" borderId="12" xfId="0" applyFont="1" applyFill="1" applyBorder="1" applyAlignment="1">
      <alignment wrapText="1"/>
    </xf>
    <xf numFmtId="0" fontId="7" fillId="0" borderId="0" xfId="0" applyFont="1" applyAlignment="1">
      <alignment horizontal="center" wrapText="1"/>
    </xf>
    <xf numFmtId="0" fontId="18" fillId="0" borderId="0" xfId="0" applyFont="1" applyAlignment="1">
      <alignment wrapText="1"/>
    </xf>
    <xf numFmtId="0" fontId="4" fillId="0" borderId="0" xfId="0" applyFont="1" applyAlignment="1">
      <alignment horizontal="center" wrapText="1"/>
    </xf>
    <xf numFmtId="0" fontId="4" fillId="0" borderId="0" xfId="0" applyFont="1" applyAlignment="1">
      <alignment wrapText="1"/>
    </xf>
    <xf numFmtId="0" fontId="1" fillId="0" borderId="12" xfId="0" applyFont="1" applyBorder="1" applyAlignment="1">
      <alignment horizontal="justify" wrapText="1"/>
    </xf>
    <xf numFmtId="0" fontId="1" fillId="0" borderId="12" xfId="0" applyFont="1" applyBorder="1" applyAlignment="1">
      <alignment wrapText="1"/>
    </xf>
    <xf numFmtId="0" fontId="26" fillId="0" borderId="12" xfId="0" applyFont="1" applyBorder="1" applyAlignment="1">
      <alignment horizontal="justify" wrapText="1"/>
    </xf>
    <xf numFmtId="0" fontId="26" fillId="6" borderId="21" xfId="0" applyFont="1" applyFill="1" applyBorder="1" applyAlignment="1">
      <alignment horizontal="justify" vertical="top" wrapText="1"/>
    </xf>
    <xf numFmtId="0" fontId="0" fillId="6" borderId="5" xfId="0" applyFill="1" applyBorder="1" applyAlignment="1">
      <alignment vertical="top" wrapText="1"/>
    </xf>
    <xf numFmtId="0" fontId="0" fillId="6" borderId="15" xfId="0" applyFill="1" applyBorder="1" applyAlignment="1">
      <alignment vertical="top" wrapText="1"/>
    </xf>
    <xf numFmtId="0" fontId="24" fillId="4" borderId="0" xfId="0" applyFont="1" applyFill="1" applyAlignment="1">
      <alignment horizontal="center" wrapText="1"/>
    </xf>
    <xf numFmtId="0" fontId="8" fillId="4" borderId="0" xfId="0" applyFont="1" applyFill="1" applyAlignment="1">
      <alignment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3" fillId="0" borderId="23" xfId="0" applyFont="1" applyBorder="1" applyAlignment="1">
      <alignment horizontal="center" vertical="top" wrapText="1"/>
    </xf>
    <xf numFmtId="0" fontId="3" fillId="0" borderId="31" xfId="0" applyFont="1" applyBorder="1" applyAlignment="1">
      <alignment horizontal="center" vertical="top" wrapText="1"/>
    </xf>
    <xf numFmtId="0" fontId="3" fillId="0" borderId="30" xfId="0" applyFont="1" applyBorder="1" applyAlignment="1">
      <alignment horizontal="center" vertical="top" wrapText="1"/>
    </xf>
    <xf numFmtId="0" fontId="2" fillId="0" borderId="23" xfId="0" applyFont="1" applyBorder="1" applyAlignment="1">
      <alignment horizontal="center" vertical="top" wrapText="1"/>
    </xf>
    <xf numFmtId="0" fontId="2" fillId="0" borderId="31" xfId="0" applyFont="1" applyBorder="1" applyAlignment="1">
      <alignment horizontal="center" vertical="top" wrapText="1"/>
    </xf>
    <xf numFmtId="0" fontId="2" fillId="0" borderId="30" xfId="0" applyFont="1" applyBorder="1" applyAlignment="1">
      <alignment horizontal="center" vertical="top" wrapText="1"/>
    </xf>
    <xf numFmtId="0" fontId="14" fillId="0" borderId="22"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169" fontId="0" fillId="0" borderId="22" xfId="2"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3" fontId="0" fillId="0" borderId="22" xfId="0" applyNumberFormat="1" applyBorder="1" applyAlignment="1">
      <alignment horizontal="center" vertical="center" wrapText="1"/>
    </xf>
    <xf numFmtId="20" fontId="14" fillId="0" borderId="0" xfId="0" applyNumberFormat="1" applyFont="1" applyAlignment="1">
      <alignment horizontal="justify" wrapText="1"/>
    </xf>
    <xf numFmtId="0" fontId="14" fillId="0" borderId="9" xfId="0" applyFont="1" applyBorder="1" applyAlignment="1">
      <alignment wrapText="1"/>
    </xf>
    <xf numFmtId="0" fontId="14" fillId="0" borderId="22" xfId="0" applyFont="1" applyBorder="1" applyAlignment="1">
      <alignment horizontal="center" vertical="top" wrapText="1"/>
    </xf>
    <xf numFmtId="4" fontId="14" fillId="0" borderId="22"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14" xfId="0" applyFont="1" applyBorder="1" applyAlignment="1">
      <alignment horizontal="center" vertical="top" wrapText="1"/>
    </xf>
    <xf numFmtId="0" fontId="13" fillId="0" borderId="7" xfId="0" applyFont="1" applyBorder="1" applyAlignment="1">
      <alignment horizontal="center" vertical="top" wrapText="1"/>
    </xf>
    <xf numFmtId="0" fontId="0" fillId="0" borderId="4" xfId="0" applyBorder="1" applyAlignment="1">
      <alignment wrapText="1"/>
    </xf>
    <xf numFmtId="0" fontId="0" fillId="0" borderId="2" xfId="0" applyBorder="1" applyAlignment="1">
      <alignment wrapText="1"/>
    </xf>
    <xf numFmtId="0" fontId="0" fillId="0" borderId="3" xfId="0" applyBorder="1" applyAlignment="1">
      <alignment wrapText="1"/>
    </xf>
    <xf numFmtId="49" fontId="4" fillId="0" borderId="22" xfId="0" applyNumberFormat="1" applyFont="1" applyBorder="1" applyAlignment="1">
      <alignment wrapText="1"/>
    </xf>
    <xf numFmtId="0" fontId="15" fillId="0" borderId="22" xfId="0" applyFont="1" applyBorder="1" applyAlignment="1">
      <alignment horizontal="justify" vertical="top" wrapText="1"/>
    </xf>
    <xf numFmtId="0" fontId="15" fillId="0" borderId="22" xfId="0" applyFont="1" applyBorder="1" applyAlignment="1">
      <alignment wrapText="1"/>
    </xf>
    <xf numFmtId="0" fontId="4" fillId="0" borderId="22" xfId="0" applyFont="1" applyBorder="1" applyAlignment="1">
      <alignment horizontal="center" vertical="top" wrapText="1"/>
    </xf>
    <xf numFmtId="49" fontId="26" fillId="0" borderId="21" xfId="0" applyNumberFormat="1" applyFont="1" applyBorder="1" applyAlignment="1">
      <alignment horizontal="justify" vertical="center" wrapText="1"/>
    </xf>
    <xf numFmtId="49" fontId="1" fillId="0" borderId="5" xfId="0" applyNumberFormat="1" applyFont="1" applyBorder="1" applyAlignment="1">
      <alignment vertical="center" wrapText="1"/>
    </xf>
    <xf numFmtId="49" fontId="1" fillId="0" borderId="15" xfId="0" applyNumberFormat="1" applyFont="1" applyBorder="1" applyAlignment="1">
      <alignment vertical="center" wrapText="1"/>
    </xf>
    <xf numFmtId="0" fontId="4" fillId="0" borderId="1" xfId="0" applyFont="1" applyBorder="1" applyAlignment="1">
      <alignment horizontal="center" vertical="top" wrapText="1"/>
    </xf>
    <xf numFmtId="0" fontId="15" fillId="0" borderId="14" xfId="0" applyFont="1" applyBorder="1" applyAlignment="1">
      <alignment wrapText="1"/>
    </xf>
    <xf numFmtId="0" fontId="15" fillId="0" borderId="7" xfId="0" applyFont="1" applyBorder="1" applyAlignment="1">
      <alignment wrapText="1"/>
    </xf>
    <xf numFmtId="49" fontId="1" fillId="3" borderId="8" xfId="0" applyNumberFormat="1" applyFont="1" applyFill="1" applyBorder="1" applyAlignment="1" applyProtection="1">
      <alignment horizontal="center" wrapText="1"/>
      <protection locked="0"/>
    </xf>
    <xf numFmtId="0" fontId="4" fillId="10" borderId="21" xfId="0" applyFont="1" applyFill="1" applyBorder="1" applyAlignment="1" applyProtection="1">
      <alignment horizontal="center" vertical="center" wrapText="1"/>
      <protection locked="0"/>
    </xf>
    <xf numFmtId="0" fontId="4" fillId="10" borderId="15" xfId="0" applyFont="1" applyFill="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cellXfs>
  <cellStyles count="4">
    <cellStyle name="Hipervínculo" xfId="3" builtinId="8"/>
    <cellStyle name="Millares" xfId="1" builtinId="3"/>
    <cellStyle name="Moneda" xfId="2" builtinId="4"/>
    <cellStyle name="Normal" xfId="0" builtinId="0"/>
  </cellStyles>
  <dxfs count="1">
    <dxf>
      <font>
        <color rgb="FFFF0000"/>
      </font>
    </dxf>
  </dxfs>
  <tableStyles count="0" defaultTableStyle="TableStyleMedium9" defaultPivotStyle="PivotStyleLight16"/>
  <colors>
    <mruColors>
      <color rgb="FFFFFF99"/>
      <color rgb="FFE9FD6F"/>
      <color rgb="FFF0FA72"/>
      <color rgb="FFCCFF99"/>
      <color rgb="FFE9F828"/>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8738</xdr:colOff>
      <xdr:row>0</xdr:row>
      <xdr:rowOff>34954</xdr:rowOff>
    </xdr:from>
    <xdr:to>
      <xdr:col>7</xdr:col>
      <xdr:colOff>112545</xdr:colOff>
      <xdr:row>5</xdr:row>
      <xdr:rowOff>73054</xdr:rowOff>
    </xdr:to>
    <xdr:pic>
      <xdr:nvPicPr>
        <xdr:cNvPr id="2" name="Picture 1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738" y="34954"/>
          <a:ext cx="970582" cy="971550"/>
        </a:xfrm>
        <a:prstGeom prst="rect">
          <a:avLst/>
        </a:prstGeom>
        <a:noFill/>
        <a:ln w="9525">
          <a:noFill/>
          <a:miter lim="800000"/>
          <a:headEnd/>
          <a:tailEnd/>
        </a:ln>
        <a:effectLst/>
      </xdr:spPr>
    </xdr:pic>
    <xdr:clientData/>
  </xdr:twoCellAnchor>
  <xdr:twoCellAnchor editAs="oneCell">
    <xdr:from>
      <xdr:col>66</xdr:col>
      <xdr:colOff>88169</xdr:colOff>
      <xdr:row>0</xdr:row>
      <xdr:rowOff>28575</xdr:rowOff>
    </xdr:from>
    <xdr:to>
      <xdr:col>88</xdr:col>
      <xdr:colOff>116745</xdr:colOff>
      <xdr:row>4</xdr:row>
      <xdr:rowOff>71482</xdr:rowOff>
    </xdr:to>
    <xdr:pic>
      <xdr:nvPicPr>
        <xdr:cNvPr id="3" name="125 Imagen" descr="D:\AAAA hoja institucional 2011 al 2018\Logo 2021\LOGO COMFA CAUCA FONDO BLANC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8260619" y="28575"/>
          <a:ext cx="2752725" cy="814432"/>
        </a:xfrm>
        <a:prstGeom prst="rect">
          <a:avLst/>
        </a:prstGeom>
        <a:noFill/>
        <a:ln w="9525">
          <a:noFill/>
          <a:miter lim="800000"/>
          <a:headEnd/>
          <a:tailEnd/>
        </a:ln>
      </xdr:spPr>
    </xdr:pic>
    <xdr:clientData/>
  </xdr:twoCellAnchor>
  <xdr:twoCellAnchor>
    <xdr:from>
      <xdr:col>71</xdr:col>
      <xdr:colOff>0</xdr:colOff>
      <xdr:row>5</xdr:row>
      <xdr:rowOff>0</xdr:rowOff>
    </xdr:from>
    <xdr:to>
      <xdr:col>85</xdr:col>
      <xdr:colOff>95250</xdr:colOff>
      <xdr:row>7</xdr:row>
      <xdr:rowOff>19050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91575" y="933450"/>
          <a:ext cx="182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74</xdr:col>
      <xdr:colOff>43692</xdr:colOff>
      <xdr:row>62</xdr:row>
      <xdr:rowOff>87381</xdr:rowOff>
    </xdr:from>
    <xdr:to>
      <xdr:col>89</xdr:col>
      <xdr:colOff>16603</xdr:colOff>
      <xdr:row>64</xdr:row>
      <xdr:rowOff>87381</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06742" y="14374881"/>
          <a:ext cx="1830286"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75</xdr:col>
      <xdr:colOff>34950</xdr:colOff>
      <xdr:row>119</xdr:row>
      <xdr:rowOff>78657</xdr:rowOff>
    </xdr:from>
    <xdr:to>
      <xdr:col>90</xdr:col>
      <xdr:colOff>7859</xdr:colOff>
      <xdr:row>121</xdr:row>
      <xdr:rowOff>17477</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32748" y="26844781"/>
          <a:ext cx="1808001" cy="305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8739</xdr:colOff>
      <xdr:row>128</xdr:row>
      <xdr:rowOff>174780</xdr:rowOff>
    </xdr:from>
    <xdr:to>
      <xdr:col>1</xdr:col>
      <xdr:colOff>73558</xdr:colOff>
      <xdr:row>129</xdr:row>
      <xdr:rowOff>122349</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739" y="34150193"/>
          <a:ext cx="300759" cy="253417"/>
        </a:xfrm>
        <a:prstGeom prst="rect">
          <a:avLst/>
        </a:prstGeom>
      </xdr:spPr>
    </xdr:pic>
    <xdr:clientData/>
  </xdr:twoCellAnchor>
  <xdr:twoCellAnchor editAs="oneCell">
    <xdr:from>
      <xdr:col>0</xdr:col>
      <xdr:colOff>8739</xdr:colOff>
      <xdr:row>57</xdr:row>
      <xdr:rowOff>61173</xdr:rowOff>
    </xdr:from>
    <xdr:to>
      <xdr:col>1</xdr:col>
      <xdr:colOff>73558</xdr:colOff>
      <xdr:row>58</xdr:row>
      <xdr:rowOff>122342</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stretch>
          <a:fillRect/>
        </a:stretch>
      </xdr:blipFill>
      <xdr:spPr>
        <a:xfrm>
          <a:off x="8739" y="16113856"/>
          <a:ext cx="300759" cy="253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0</xdr:rowOff>
    </xdr:from>
    <xdr:to>
      <xdr:col>7</xdr:col>
      <xdr:colOff>152400</xdr:colOff>
      <xdr:row>2</xdr:row>
      <xdr:rowOff>142875</xdr:rowOff>
    </xdr:to>
    <xdr:pic>
      <xdr:nvPicPr>
        <xdr:cNvPr id="53249" name="Picture 1" descr="COMFACAUCA3d">
          <a:extLst>
            <a:ext uri="{FF2B5EF4-FFF2-40B4-BE49-F238E27FC236}">
              <a16:creationId xmlns:a16="http://schemas.microsoft.com/office/drawing/2014/main" id="{00000000-0008-0000-0100-000001D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800225" cy="561975"/>
        </a:xfrm>
        <a:prstGeom prst="rect">
          <a:avLst/>
        </a:prstGeom>
        <a:noFill/>
        <a:ln w="9525">
          <a:noFill/>
          <a:miter lim="800000"/>
          <a:headEnd/>
          <a:tailEnd/>
        </a:ln>
      </xdr:spPr>
    </xdr:pic>
    <xdr:clientData/>
  </xdr:twoCellAnchor>
  <xdr:twoCellAnchor>
    <xdr:from>
      <xdr:col>25</xdr:col>
      <xdr:colOff>263525</xdr:colOff>
      <xdr:row>58</xdr:row>
      <xdr:rowOff>149225</xdr:rowOff>
    </xdr:from>
    <xdr:to>
      <xdr:col>26</xdr:col>
      <xdr:colOff>209550</xdr:colOff>
      <xdr:row>64</xdr:row>
      <xdr:rowOff>78610</xdr:rowOff>
    </xdr:to>
    <xdr:pic>
      <xdr:nvPicPr>
        <xdr:cNvPr id="50177" name="Imagen 1">
          <a:extLst>
            <a:ext uri="{FF2B5EF4-FFF2-40B4-BE49-F238E27FC236}">
              <a16:creationId xmlns:a16="http://schemas.microsoft.com/office/drawing/2014/main" id="{00000000-0008-0000-0100-000001C40000}"/>
            </a:ext>
          </a:extLst>
        </xdr:cNvPr>
        <xdr:cNvPicPr>
          <a:picLocks noChangeAspect="1" noChangeArrowheads="1"/>
        </xdr:cNvPicPr>
      </xdr:nvPicPr>
      <xdr:blipFill>
        <a:blip xmlns:r="http://schemas.openxmlformats.org/officeDocument/2006/relationships" r:embed="rId2"/>
        <a:srcRect t="6531" r="68576" b="5865"/>
        <a:stretch>
          <a:fillRect/>
        </a:stretch>
      </xdr:blipFill>
      <xdr:spPr bwMode="auto">
        <a:xfrm>
          <a:off x="6308725" y="9197975"/>
          <a:ext cx="263525" cy="91998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31174</xdr:rowOff>
    </xdr:from>
    <xdr:to>
      <xdr:col>3</xdr:col>
      <xdr:colOff>62891</xdr:colOff>
      <xdr:row>1</xdr:row>
      <xdr:rowOff>173183</xdr:rowOff>
    </xdr:to>
    <xdr:pic>
      <xdr:nvPicPr>
        <xdr:cNvPr id="56321" name="Picture 1" descr="COMFACAUCA3d">
          <a:extLst>
            <a:ext uri="{FF2B5EF4-FFF2-40B4-BE49-F238E27FC236}">
              <a16:creationId xmlns:a16="http://schemas.microsoft.com/office/drawing/2014/main" id="{00000000-0008-0000-0200-000001D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31174"/>
          <a:ext cx="1347900" cy="306532"/>
        </a:xfrm>
        <a:prstGeom prst="rect">
          <a:avLst/>
        </a:prstGeom>
        <a:noFill/>
        <a:ln w="9525">
          <a:noFill/>
          <a:miter lim="800000"/>
          <a:headEnd/>
          <a:tailEnd/>
        </a:ln>
      </xdr:spPr>
    </xdr:pic>
    <xdr:clientData/>
  </xdr:twoCellAnchor>
  <xdr:twoCellAnchor>
    <xdr:from>
      <xdr:col>12</xdr:col>
      <xdr:colOff>1020904</xdr:colOff>
      <xdr:row>31</xdr:row>
      <xdr:rowOff>57149</xdr:rowOff>
    </xdr:from>
    <xdr:to>
      <xdr:col>12</xdr:col>
      <xdr:colOff>1372463</xdr:colOff>
      <xdr:row>38</xdr:row>
      <xdr:rowOff>123824</xdr:rowOff>
    </xdr:to>
    <xdr:pic>
      <xdr:nvPicPr>
        <xdr:cNvPr id="53249" name="Imagen 1">
          <a:extLst>
            <a:ext uri="{FF2B5EF4-FFF2-40B4-BE49-F238E27FC236}">
              <a16:creationId xmlns:a16="http://schemas.microsoft.com/office/drawing/2014/main" id="{00000000-0008-0000-0200-000001D00000}"/>
            </a:ext>
          </a:extLst>
        </xdr:cNvPr>
        <xdr:cNvPicPr>
          <a:picLocks noChangeAspect="1" noChangeArrowheads="1"/>
        </xdr:cNvPicPr>
      </xdr:nvPicPr>
      <xdr:blipFill>
        <a:blip xmlns:r="http://schemas.openxmlformats.org/officeDocument/2006/relationships" r:embed="rId2"/>
        <a:srcRect t="6531" r="68576" b="5865"/>
        <a:stretch>
          <a:fillRect/>
        </a:stretch>
      </xdr:blipFill>
      <xdr:spPr bwMode="auto">
        <a:xfrm>
          <a:off x="9688654" y="5460422"/>
          <a:ext cx="351559" cy="1114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O133"/>
  <sheetViews>
    <sheetView showGridLines="0" showZeros="0" tabSelected="1" zoomScale="109" workbookViewId="0">
      <selection activeCell="AJ13" sqref="AJ13:AK13"/>
    </sheetView>
  </sheetViews>
  <sheetFormatPr baseColWidth="10" defaultRowHeight="12.75" x14ac:dyDescent="0.2"/>
  <cols>
    <col min="1" max="2" width="3.5703125" customWidth="1"/>
    <col min="3" max="94" width="1.85546875" customWidth="1"/>
    <col min="95" max="96" width="5.85546875" style="65" customWidth="1"/>
    <col min="97" max="97" width="7.42578125" style="65" customWidth="1"/>
    <col min="98" max="98" width="11.28515625" style="65" customWidth="1"/>
    <col min="99" max="99" width="14.5703125" style="65" customWidth="1"/>
    <col min="100" max="100" width="13.5703125" style="65" customWidth="1"/>
    <col min="101" max="103" width="5.85546875" style="65" customWidth="1"/>
    <col min="104" max="105" width="1.85546875" style="65" customWidth="1"/>
    <col min="106" max="107" width="7.5703125" style="65" customWidth="1"/>
    <col min="108" max="108" width="5.140625" style="65" customWidth="1"/>
    <col min="109" max="109" width="5.140625" style="101" customWidth="1"/>
    <col min="110" max="117" width="1.85546875" style="101" customWidth="1"/>
    <col min="118" max="130" width="1.85546875" style="96" customWidth="1"/>
    <col min="131" max="171" width="11.42578125" style="96"/>
  </cols>
  <sheetData>
    <row r="1" spans="1:102" ht="16.5" customHeight="1" x14ac:dyDescent="0.2">
      <c r="A1" s="348"/>
      <c r="B1" s="348"/>
      <c r="C1" s="348"/>
      <c r="D1" s="348"/>
      <c r="E1" s="348"/>
      <c r="F1" s="348"/>
      <c r="G1" s="348"/>
      <c r="H1" s="348"/>
      <c r="I1" s="349" t="s">
        <v>237</v>
      </c>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row>
    <row r="2" spans="1:102" ht="16.5" customHeight="1" x14ac:dyDescent="0.2">
      <c r="A2" s="348"/>
      <c r="B2" s="348"/>
      <c r="C2" s="348"/>
      <c r="D2" s="348"/>
      <c r="E2" s="348"/>
      <c r="F2" s="348"/>
      <c r="G2" s="348"/>
      <c r="H2" s="348"/>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row>
    <row r="3" spans="1:102" ht="15" x14ac:dyDescent="0.2">
      <c r="A3" s="348"/>
      <c r="B3" s="348"/>
      <c r="C3" s="348"/>
      <c r="D3" s="348"/>
      <c r="E3" s="348"/>
      <c r="F3" s="348"/>
      <c r="G3" s="348"/>
      <c r="H3" s="348"/>
      <c r="I3" s="350" t="s">
        <v>171</v>
      </c>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row>
    <row r="4" spans="1:102" x14ac:dyDescent="0.2">
      <c r="A4" s="348"/>
      <c r="B4" s="348"/>
      <c r="C4" s="348"/>
      <c r="D4" s="348"/>
      <c r="E4" s="348"/>
      <c r="F4" s="348"/>
      <c r="G4" s="348"/>
      <c r="H4" s="348"/>
      <c r="I4" s="348" t="s">
        <v>172</v>
      </c>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8"/>
      <c r="BK4" s="348"/>
      <c r="BL4" s="348"/>
      <c r="BM4" s="348"/>
      <c r="BN4" s="348"/>
      <c r="BO4" s="348"/>
    </row>
    <row r="5" spans="1:102" x14ac:dyDescent="0.2">
      <c r="A5" s="348"/>
      <c r="B5" s="348"/>
      <c r="C5" s="348"/>
      <c r="D5" s="348"/>
      <c r="E5" s="348"/>
      <c r="F5" s="348"/>
      <c r="G5" s="348"/>
      <c r="H5" s="348"/>
      <c r="I5" s="348" t="s">
        <v>173</v>
      </c>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348"/>
      <c r="BE5" s="348"/>
      <c r="BF5" s="348"/>
      <c r="BG5" s="348"/>
      <c r="BH5" s="348"/>
      <c r="BI5" s="348"/>
      <c r="BJ5" s="348"/>
      <c r="BK5" s="348"/>
      <c r="BL5" s="348"/>
      <c r="BM5" s="348"/>
      <c r="BN5" s="348"/>
      <c r="BO5" s="348"/>
    </row>
    <row r="6" spans="1:102" x14ac:dyDescent="0.2">
      <c r="A6" s="348"/>
      <c r="B6" s="348"/>
      <c r="C6" s="348"/>
      <c r="D6" s="348"/>
      <c r="E6" s="348"/>
      <c r="F6" s="348"/>
      <c r="G6" s="348"/>
      <c r="H6" s="348"/>
      <c r="I6" s="348" t="s">
        <v>174</v>
      </c>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row>
    <row r="7" spans="1:102" x14ac:dyDescent="0.2">
      <c r="I7" s="348" t="s">
        <v>52</v>
      </c>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c r="BJ7" s="348"/>
      <c r="BK7" s="348"/>
      <c r="BL7" s="348"/>
      <c r="BM7" s="348"/>
      <c r="BN7" s="348"/>
      <c r="BO7" s="348"/>
    </row>
    <row r="8" spans="1:102" x14ac:dyDescent="0.2">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row>
    <row r="9" spans="1:102" ht="27" customHeight="1" x14ac:dyDescent="0.2">
      <c r="C9" s="235" t="s">
        <v>208</v>
      </c>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row>
    <row r="10" spans="1:102" ht="15.75" customHeight="1" x14ac:dyDescent="0.2">
      <c r="C10" s="28"/>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8"/>
      <c r="AO10" s="35"/>
      <c r="AP10" s="35"/>
      <c r="AQ10" s="35"/>
      <c r="AR10" s="35"/>
      <c r="AS10" s="35"/>
      <c r="AT10" s="35"/>
      <c r="AU10" s="35"/>
      <c r="AV10" s="35"/>
      <c r="AW10" s="35"/>
      <c r="AX10" s="35"/>
      <c r="AY10" s="35"/>
      <c r="AZ10" s="35"/>
      <c r="BA10" s="35"/>
      <c r="BB10" s="35"/>
      <c r="BC10" s="29"/>
      <c r="BD10" s="29"/>
      <c r="BE10" s="29"/>
      <c r="BF10" s="29"/>
      <c r="BG10" s="29"/>
      <c r="BH10" s="29"/>
      <c r="BI10" s="29"/>
      <c r="BJ10" s="29"/>
      <c r="BK10" s="28"/>
      <c r="BL10" s="29"/>
      <c r="BM10" s="29"/>
      <c r="BN10" s="29"/>
      <c r="BO10" s="29"/>
      <c r="BP10" s="29"/>
      <c r="BQ10" s="29"/>
      <c r="BR10" s="29"/>
      <c r="BS10" s="29"/>
      <c r="BT10" s="30"/>
      <c r="BU10" s="30"/>
      <c r="BV10" s="30"/>
      <c r="BW10" s="30"/>
      <c r="BX10" s="30"/>
      <c r="BY10" s="30"/>
      <c r="BZ10" s="30"/>
      <c r="CA10" s="30"/>
      <c r="CB10" s="30"/>
      <c r="CC10" s="30"/>
      <c r="CD10" s="30"/>
      <c r="CE10" s="30"/>
      <c r="CF10" s="30"/>
      <c r="CG10" s="30"/>
      <c r="CH10" s="30"/>
      <c r="CI10" s="30"/>
      <c r="CJ10" s="30"/>
      <c r="CK10" s="30"/>
      <c r="CU10" s="69"/>
    </row>
    <row r="11" spans="1:102" ht="24.75" customHeight="1" x14ac:dyDescent="0.25">
      <c r="B11" s="2"/>
      <c r="C11" s="40" t="s">
        <v>177</v>
      </c>
      <c r="AD11" s="39" t="s">
        <v>176</v>
      </c>
      <c r="AJ11" s="155"/>
      <c r="AK11" s="234"/>
      <c r="AS11" s="39" t="s">
        <v>6</v>
      </c>
      <c r="BA11" s="10"/>
      <c r="BB11" s="44"/>
      <c r="BC11" s="155"/>
      <c r="BD11" s="234"/>
      <c r="BI11" t="s">
        <v>175</v>
      </c>
      <c r="BS11" s="45"/>
      <c r="BT11" s="354"/>
      <c r="BU11" s="297"/>
      <c r="BV11" s="297"/>
      <c r="BW11" s="297"/>
      <c r="BX11" s="297"/>
      <c r="BY11" s="297"/>
      <c r="BZ11" s="297"/>
      <c r="CA11" s="297"/>
      <c r="CB11" s="297"/>
      <c r="CC11" s="297"/>
      <c r="CD11" s="297"/>
      <c r="CE11" s="297"/>
      <c r="CF11" s="297"/>
      <c r="CG11" s="297"/>
      <c r="CH11" s="297"/>
      <c r="CI11" s="297"/>
      <c r="CJ11" s="297"/>
      <c r="CK11" s="297"/>
      <c r="CU11" s="69"/>
    </row>
    <row r="12" spans="1:102" ht="10.5" customHeight="1" x14ac:dyDescent="0.2">
      <c r="AL12" s="106"/>
      <c r="AM12" s="93"/>
      <c r="AN12" s="93"/>
      <c r="AO12" s="93"/>
      <c r="AP12" s="93"/>
      <c r="AQ12" s="93"/>
      <c r="AR12" s="93"/>
      <c r="AS12" s="93"/>
      <c r="AT12" s="93"/>
      <c r="AU12" s="93"/>
      <c r="AV12" s="93"/>
      <c r="AW12" s="93"/>
      <c r="AX12" s="93"/>
      <c r="AY12" s="93"/>
      <c r="AZ12" s="93"/>
      <c r="BA12" s="93"/>
      <c r="BB12" s="93"/>
      <c r="CU12" s="69"/>
    </row>
    <row r="13" spans="1:102" ht="24" customHeight="1" x14ac:dyDescent="0.25">
      <c r="B13" s="2"/>
      <c r="C13" s="40" t="s">
        <v>26</v>
      </c>
      <c r="S13" s="39" t="s">
        <v>178</v>
      </c>
      <c r="AJ13" s="155"/>
      <c r="AK13" s="234"/>
      <c r="AM13" s="39" t="s">
        <v>179</v>
      </c>
      <c r="BC13" s="155"/>
      <c r="BD13" s="234"/>
      <c r="BF13" s="39" t="s">
        <v>96</v>
      </c>
      <c r="BT13" s="155"/>
      <c r="BU13" s="234"/>
      <c r="BX13" s="25" t="s">
        <v>242</v>
      </c>
      <c r="CG13" s="355">
        <v>202206</v>
      </c>
      <c r="CH13" s="355"/>
      <c r="CI13" s="355"/>
      <c r="CJ13" s="355"/>
      <c r="CK13" s="355"/>
      <c r="CS13" s="65">
        <f>IF($BY$10="1","ERROR",0)</f>
        <v>0</v>
      </c>
      <c r="CT13" s="66"/>
      <c r="CU13" s="66"/>
      <c r="CV13" s="66"/>
      <c r="CW13" s="66"/>
      <c r="CX13" s="66"/>
    </row>
    <row r="14" spans="1:102" ht="10.5" customHeight="1" x14ac:dyDescent="0.2">
      <c r="CS14" s="66"/>
      <c r="CT14" s="66"/>
      <c r="CU14" s="66"/>
      <c r="CV14" s="66"/>
      <c r="CW14" s="66"/>
      <c r="CX14" s="66"/>
    </row>
    <row r="15" spans="1:102" ht="25.5" customHeight="1" x14ac:dyDescent="0.2">
      <c r="C15" t="s">
        <v>50</v>
      </c>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F15" t="s">
        <v>51</v>
      </c>
      <c r="BQ15" s="303"/>
      <c r="BR15" s="338"/>
      <c r="BS15" s="338"/>
      <c r="BT15" s="338"/>
      <c r="BU15" s="338"/>
      <c r="BV15" s="338"/>
      <c r="BW15" s="338"/>
      <c r="BX15" s="338"/>
      <c r="BY15" s="338"/>
      <c r="BZ15" s="338"/>
      <c r="CA15" s="338"/>
      <c r="CB15" s="338"/>
      <c r="CC15" s="338"/>
      <c r="CD15" s="338"/>
      <c r="CE15" s="338"/>
      <c r="CF15" s="338"/>
      <c r="CG15" s="338"/>
      <c r="CH15" s="338"/>
      <c r="CI15" s="338"/>
      <c r="CJ15" s="338"/>
      <c r="CK15" s="338"/>
      <c r="CS15" s="66"/>
      <c r="CT15" s="67"/>
      <c r="CU15" s="67"/>
      <c r="CV15" s="67"/>
      <c r="CW15" s="66"/>
      <c r="CX15" s="66"/>
    </row>
    <row r="16" spans="1:102" ht="15" customHeight="1" x14ac:dyDescent="0.2">
      <c r="CT16" s="68">
        <f>+AJ13</f>
        <v>0</v>
      </c>
      <c r="CU16" s="68">
        <f>+BC13</f>
        <v>0</v>
      </c>
      <c r="CV16" s="68">
        <f>+BT13</f>
        <v>0</v>
      </c>
      <c r="CW16" s="66" t="s">
        <v>59</v>
      </c>
      <c r="CX16" s="66" t="s">
        <v>58</v>
      </c>
    </row>
    <row r="17" spans="2:108" ht="27" customHeight="1" x14ac:dyDescent="0.2">
      <c r="B17" s="2"/>
      <c r="C17" s="235" t="s">
        <v>214</v>
      </c>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39"/>
      <c r="BO17" s="339"/>
      <c r="BP17" s="339"/>
      <c r="BQ17" s="339"/>
      <c r="BR17" s="339"/>
      <c r="BS17" s="339"/>
      <c r="BT17" s="339"/>
      <c r="BU17" s="339"/>
      <c r="BV17" s="339"/>
      <c r="BW17" s="339"/>
      <c r="BX17" s="339"/>
      <c r="BY17" s="339"/>
      <c r="BZ17" s="339"/>
      <c r="CA17" s="339"/>
      <c r="CB17" s="339"/>
      <c r="CC17" s="339"/>
      <c r="CD17" s="339"/>
      <c r="CE17" s="339"/>
      <c r="CF17" s="339"/>
      <c r="CG17" s="339"/>
      <c r="CH17" s="339"/>
      <c r="CI17" s="339"/>
      <c r="CJ17" s="339"/>
      <c r="CK17" s="339"/>
      <c r="CS17" s="65" t="b">
        <f>IF($AJ$13="X",(IF(AND($BC13="X",BT13="X"),1,0)))</f>
        <v>0</v>
      </c>
      <c r="CT17" s="66"/>
      <c r="CU17" s="69" t="b">
        <f>IF(AJ13="X",(IF(AND($AJ$13=$BC$13=$BT$13),"ERROR","ERROR2")))</f>
        <v>0</v>
      </c>
      <c r="CV17" s="66"/>
      <c r="CW17" s="66"/>
      <c r="CX17" s="66"/>
    </row>
    <row r="18" spans="2:108" ht="15" customHeight="1" x14ac:dyDescent="0.2">
      <c r="CS18" s="65">
        <f>IF($AJ$13="X",1,0)</f>
        <v>0</v>
      </c>
      <c r="CT18" s="66"/>
      <c r="CU18" s="69" t="e">
        <f>IF("X",(IF(AND($AJ$13=$BC$13=$BT$13),"ERROR","ERROR2")))</f>
        <v>#VALUE!</v>
      </c>
      <c r="CV18" s="66"/>
      <c r="CW18" s="66"/>
      <c r="CX18" s="66"/>
    </row>
    <row r="19" spans="2:108" ht="27" customHeight="1" x14ac:dyDescent="0.2">
      <c r="C19" s="142" t="s">
        <v>180</v>
      </c>
      <c r="D19" s="143"/>
      <c r="E19" s="143"/>
      <c r="F19" s="143"/>
      <c r="G19" s="143"/>
      <c r="H19" s="143"/>
      <c r="I19" s="143"/>
      <c r="J19" s="143"/>
      <c r="K19" s="143"/>
      <c r="L19" s="143"/>
      <c r="M19" s="143"/>
      <c r="N19" s="143"/>
      <c r="O19" s="143"/>
      <c r="P19" s="143"/>
      <c r="Q19" s="143"/>
      <c r="R19" s="143"/>
      <c r="S19" s="143"/>
      <c r="T19" s="143"/>
      <c r="U19" s="143"/>
      <c r="V19" s="143"/>
      <c r="W19" s="143"/>
      <c r="X19" s="142" t="s">
        <v>10</v>
      </c>
      <c r="Y19" s="146"/>
      <c r="Z19" s="146"/>
      <c r="AA19" s="146"/>
      <c r="AB19" s="146"/>
      <c r="AC19" s="146"/>
      <c r="AD19" s="146"/>
      <c r="AE19" s="146"/>
      <c r="AF19" s="146"/>
      <c r="AG19" s="146"/>
      <c r="AH19" s="146"/>
      <c r="AI19" s="146"/>
      <c r="AJ19" s="146"/>
      <c r="AK19" s="146"/>
      <c r="AL19" s="146"/>
      <c r="AM19" s="146"/>
      <c r="AN19" s="146"/>
      <c r="AO19" s="147"/>
      <c r="AP19" s="343" t="s">
        <v>253</v>
      </c>
      <c r="AQ19" s="344"/>
      <c r="AR19" s="344"/>
      <c r="AS19" s="344"/>
      <c r="AT19" s="344"/>
      <c r="AU19" s="344"/>
      <c r="AV19" s="345"/>
      <c r="AW19" s="337" t="s">
        <v>190</v>
      </c>
      <c r="AX19" s="337"/>
      <c r="AY19" s="337"/>
      <c r="AZ19" s="337"/>
      <c r="BA19" s="337"/>
      <c r="BB19" s="337"/>
      <c r="BC19" s="337"/>
      <c r="BD19" s="337"/>
      <c r="BE19" s="337"/>
      <c r="BF19" s="337" t="s">
        <v>187</v>
      </c>
      <c r="BG19" s="337"/>
      <c r="BH19" s="337"/>
      <c r="BI19" s="337" t="s">
        <v>186</v>
      </c>
      <c r="BJ19" s="337"/>
      <c r="BK19" s="337"/>
      <c r="BL19" s="337" t="s">
        <v>185</v>
      </c>
      <c r="BM19" s="337"/>
      <c r="BN19" s="337"/>
      <c r="BO19" s="337" t="s">
        <v>184</v>
      </c>
      <c r="BP19" s="337"/>
      <c r="BQ19" s="337"/>
      <c r="BR19" s="337" t="s">
        <v>183</v>
      </c>
      <c r="BS19" s="337"/>
      <c r="BT19" s="337"/>
      <c r="BU19" s="337" t="s">
        <v>182</v>
      </c>
      <c r="BV19" s="337"/>
      <c r="BW19" s="337"/>
      <c r="BX19" s="356" t="s">
        <v>161</v>
      </c>
      <c r="BY19" s="357"/>
      <c r="BZ19" s="357"/>
      <c r="CA19" s="357"/>
      <c r="CB19" s="357"/>
      <c r="CC19" s="358"/>
      <c r="CD19" s="362" t="s">
        <v>181</v>
      </c>
      <c r="CE19" s="363"/>
      <c r="CF19" s="363"/>
      <c r="CG19" s="363"/>
      <c r="CH19" s="363"/>
      <c r="CI19" s="363"/>
      <c r="CJ19" s="363"/>
      <c r="CK19" s="363"/>
      <c r="CS19" s="66"/>
      <c r="CT19" s="66"/>
      <c r="CU19" s="66"/>
      <c r="CV19" s="66"/>
      <c r="CW19" s="66"/>
      <c r="CX19" s="66"/>
    </row>
    <row r="20" spans="2:108" ht="27" customHeight="1" x14ac:dyDescent="0.2">
      <c r="C20" s="144"/>
      <c r="D20" s="145"/>
      <c r="E20" s="145"/>
      <c r="F20" s="145"/>
      <c r="G20" s="145"/>
      <c r="H20" s="145"/>
      <c r="I20" s="145"/>
      <c r="J20" s="145"/>
      <c r="K20" s="145"/>
      <c r="L20" s="145"/>
      <c r="M20" s="145"/>
      <c r="N20" s="145"/>
      <c r="O20" s="145"/>
      <c r="P20" s="145"/>
      <c r="Q20" s="145"/>
      <c r="R20" s="145"/>
      <c r="S20" s="145"/>
      <c r="T20" s="145"/>
      <c r="U20" s="145"/>
      <c r="V20" s="145"/>
      <c r="W20" s="145"/>
      <c r="X20" s="148"/>
      <c r="Y20" s="149"/>
      <c r="Z20" s="149"/>
      <c r="AA20" s="149"/>
      <c r="AB20" s="149"/>
      <c r="AC20" s="149"/>
      <c r="AD20" s="149"/>
      <c r="AE20" s="149"/>
      <c r="AF20" s="149"/>
      <c r="AG20" s="149"/>
      <c r="AH20" s="149"/>
      <c r="AI20" s="149"/>
      <c r="AJ20" s="149"/>
      <c r="AK20" s="149"/>
      <c r="AL20" s="149"/>
      <c r="AM20" s="149"/>
      <c r="AN20" s="149"/>
      <c r="AO20" s="150"/>
      <c r="AP20" s="340" t="s">
        <v>250</v>
      </c>
      <c r="AQ20" s="341"/>
      <c r="AR20" s="340" t="s">
        <v>251</v>
      </c>
      <c r="AS20" s="341"/>
      <c r="AT20" s="340" t="s">
        <v>252</v>
      </c>
      <c r="AU20" s="342"/>
      <c r="AV20" s="341"/>
      <c r="AW20" s="337" t="s">
        <v>188</v>
      </c>
      <c r="AX20" s="337"/>
      <c r="AY20" s="337" t="s">
        <v>189</v>
      </c>
      <c r="AZ20" s="337"/>
      <c r="BA20" s="337"/>
      <c r="BB20" s="337"/>
      <c r="BC20" s="337"/>
      <c r="BD20" s="337"/>
      <c r="BE20" s="337"/>
      <c r="BF20" s="337"/>
      <c r="BG20" s="337"/>
      <c r="BH20" s="337"/>
      <c r="BI20" s="337"/>
      <c r="BJ20" s="337"/>
      <c r="BK20" s="337"/>
      <c r="BL20" s="337"/>
      <c r="BM20" s="337"/>
      <c r="BN20" s="337"/>
      <c r="BO20" s="337"/>
      <c r="BP20" s="337"/>
      <c r="BQ20" s="337"/>
      <c r="BR20" s="337"/>
      <c r="BS20" s="337"/>
      <c r="BT20" s="337"/>
      <c r="BU20" s="337"/>
      <c r="BV20" s="337"/>
      <c r="BW20" s="337"/>
      <c r="BX20" s="359"/>
      <c r="BY20" s="360"/>
      <c r="BZ20" s="360"/>
      <c r="CA20" s="360"/>
      <c r="CB20" s="360"/>
      <c r="CC20" s="361"/>
      <c r="CD20" s="363"/>
      <c r="CE20" s="363"/>
      <c r="CF20" s="363"/>
      <c r="CG20" s="363"/>
      <c r="CH20" s="363"/>
      <c r="CI20" s="363"/>
      <c r="CJ20" s="363"/>
      <c r="CK20" s="363"/>
      <c r="CS20" s="66">
        <f>IF(AZ17="X",BUCARv(1,CS16:CX16,4,5),0)</f>
        <v>0</v>
      </c>
      <c r="CT20" s="66"/>
      <c r="CU20" s="66"/>
      <c r="CV20" s="66"/>
      <c r="CW20" s="66"/>
      <c r="CX20" s="66"/>
    </row>
    <row r="21" spans="2:108" ht="25.5" customHeight="1" x14ac:dyDescent="0.2">
      <c r="C21" s="153" t="s">
        <v>45</v>
      </c>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row>
    <row r="22" spans="2:108" ht="35.25" customHeight="1" x14ac:dyDescent="0.2">
      <c r="C22" s="151"/>
      <c r="D22" s="152"/>
      <c r="E22" s="152"/>
      <c r="F22" s="152"/>
      <c r="G22" s="152"/>
      <c r="H22" s="152"/>
      <c r="I22" s="152"/>
      <c r="J22" s="152"/>
      <c r="K22" s="152"/>
      <c r="L22" s="152"/>
      <c r="M22" s="152"/>
      <c r="N22" s="152"/>
      <c r="O22" s="152"/>
      <c r="P22" s="152"/>
      <c r="Q22" s="152"/>
      <c r="R22" s="152"/>
      <c r="S22" s="152"/>
      <c r="T22" s="152"/>
      <c r="U22" s="152"/>
      <c r="V22" s="152"/>
      <c r="W22" s="152"/>
      <c r="X22" s="139"/>
      <c r="Y22" s="140"/>
      <c r="Z22" s="140"/>
      <c r="AA22" s="140"/>
      <c r="AB22" s="140"/>
      <c r="AC22" s="140"/>
      <c r="AD22" s="140"/>
      <c r="AE22" s="140"/>
      <c r="AF22" s="140"/>
      <c r="AG22" s="140"/>
      <c r="AH22" s="140"/>
      <c r="AI22" s="140"/>
      <c r="AJ22" s="140"/>
      <c r="AK22" s="140"/>
      <c r="AL22" s="140"/>
      <c r="AM22" s="140"/>
      <c r="AN22" s="140"/>
      <c r="AO22" s="141"/>
      <c r="AP22" s="329"/>
      <c r="AQ22" s="330"/>
      <c r="AR22" s="329"/>
      <c r="AS22" s="330"/>
      <c r="AT22" s="331"/>
      <c r="AU22" s="332"/>
      <c r="AV22" s="333"/>
      <c r="AW22" s="155"/>
      <c r="AX22" s="155"/>
      <c r="AY22" s="334"/>
      <c r="AZ22" s="335"/>
      <c r="BA22" s="335"/>
      <c r="BB22" s="335"/>
      <c r="BC22" s="335"/>
      <c r="BD22" s="335"/>
      <c r="BE22" s="336"/>
      <c r="BF22" s="312"/>
      <c r="BG22" s="312"/>
      <c r="BH22" s="312"/>
      <c r="BI22" s="155"/>
      <c r="BJ22" s="155"/>
      <c r="BK22" s="155"/>
      <c r="BL22" s="312"/>
      <c r="BM22" s="312"/>
      <c r="BN22" s="312"/>
      <c r="BO22" s="155"/>
      <c r="BP22" s="155"/>
      <c r="BQ22" s="155"/>
      <c r="BR22" s="155"/>
      <c r="BS22" s="155"/>
      <c r="BT22" s="155"/>
      <c r="BU22" s="155"/>
      <c r="BV22" s="155"/>
      <c r="BW22" s="155"/>
      <c r="BX22" s="155"/>
      <c r="BY22" s="155"/>
      <c r="BZ22" s="155"/>
      <c r="CA22" s="155"/>
      <c r="CB22" s="155"/>
      <c r="CC22" s="155"/>
      <c r="CD22" s="328"/>
      <c r="CE22" s="328"/>
      <c r="CF22" s="328"/>
      <c r="CG22" s="328"/>
      <c r="CH22" s="328"/>
      <c r="CI22" s="328"/>
      <c r="CJ22" s="328"/>
      <c r="CK22" s="328"/>
      <c r="CS22" s="70"/>
      <c r="CT22" s="70"/>
      <c r="CU22" s="71">
        <v>1000000</v>
      </c>
      <c r="CV22" s="70"/>
      <c r="CW22" s="70"/>
      <c r="CX22" s="70"/>
      <c r="CY22" s="70"/>
      <c r="CZ22" s="70"/>
      <c r="DA22" s="70"/>
      <c r="DB22" s="70"/>
      <c r="DC22" s="70"/>
      <c r="DD22" s="70"/>
    </row>
    <row r="23" spans="2:108" ht="24.75" customHeight="1" x14ac:dyDescent="0.2">
      <c r="C23" s="153" t="s">
        <v>46</v>
      </c>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T23" s="72" t="s">
        <v>163</v>
      </c>
      <c r="CU23" s="72" t="s">
        <v>164</v>
      </c>
      <c r="CV23" s="72" t="s">
        <v>54</v>
      </c>
      <c r="CW23" s="70"/>
      <c r="CX23" s="70"/>
      <c r="CY23" s="70"/>
      <c r="CZ23" s="70"/>
      <c r="DA23" s="70"/>
      <c r="DB23" s="70"/>
      <c r="DC23" s="70"/>
      <c r="DD23" s="70"/>
    </row>
    <row r="24" spans="2:108" ht="35.25" customHeight="1" x14ac:dyDescent="0.2">
      <c r="B24" s="43">
        <f>+BF24</f>
        <v>0</v>
      </c>
      <c r="C24" s="151"/>
      <c r="D24" s="152"/>
      <c r="E24" s="152"/>
      <c r="F24" s="152"/>
      <c r="G24" s="152"/>
      <c r="H24" s="152"/>
      <c r="I24" s="152"/>
      <c r="J24" s="152"/>
      <c r="K24" s="152"/>
      <c r="L24" s="152"/>
      <c r="M24" s="152"/>
      <c r="N24" s="152"/>
      <c r="O24" s="152"/>
      <c r="P24" s="152"/>
      <c r="Q24" s="152"/>
      <c r="R24" s="152"/>
      <c r="S24" s="152"/>
      <c r="T24" s="152"/>
      <c r="U24" s="152"/>
      <c r="V24" s="152"/>
      <c r="W24" s="152"/>
      <c r="X24" s="139"/>
      <c r="Y24" s="140"/>
      <c r="Z24" s="140"/>
      <c r="AA24" s="140"/>
      <c r="AB24" s="140"/>
      <c r="AC24" s="140"/>
      <c r="AD24" s="140"/>
      <c r="AE24" s="140"/>
      <c r="AF24" s="140"/>
      <c r="AG24" s="140"/>
      <c r="AH24" s="140"/>
      <c r="AI24" s="140"/>
      <c r="AJ24" s="140"/>
      <c r="AK24" s="140"/>
      <c r="AL24" s="140"/>
      <c r="AM24" s="140"/>
      <c r="AN24" s="140"/>
      <c r="AO24" s="141"/>
      <c r="AP24" s="329"/>
      <c r="AQ24" s="330"/>
      <c r="AR24" s="329"/>
      <c r="AS24" s="330"/>
      <c r="AT24" s="331"/>
      <c r="AU24" s="332"/>
      <c r="AV24" s="333"/>
      <c r="AW24" s="155"/>
      <c r="AX24" s="155"/>
      <c r="AY24" s="159"/>
      <c r="AZ24" s="159"/>
      <c r="BA24" s="159"/>
      <c r="BB24" s="159"/>
      <c r="BC24" s="159"/>
      <c r="BD24" s="159"/>
      <c r="BE24" s="159"/>
      <c r="BF24" s="312"/>
      <c r="BG24" s="312"/>
      <c r="BH24" s="312"/>
      <c r="BI24" s="155"/>
      <c r="BJ24" s="155"/>
      <c r="BK24" s="155"/>
      <c r="BL24" s="312"/>
      <c r="BM24" s="312"/>
      <c r="BN24" s="312"/>
      <c r="BO24" s="155"/>
      <c r="BP24" s="155"/>
      <c r="BQ24" s="155"/>
      <c r="BR24" s="155"/>
      <c r="BS24" s="155"/>
      <c r="BT24" s="155"/>
      <c r="BU24" s="155"/>
      <c r="BV24" s="155"/>
      <c r="BW24" s="155"/>
      <c r="BX24" s="155"/>
      <c r="BY24" s="155"/>
      <c r="BZ24" s="155"/>
      <c r="CA24" s="155"/>
      <c r="CB24" s="155"/>
      <c r="CC24" s="155"/>
      <c r="CD24" s="328"/>
      <c r="CE24" s="328"/>
      <c r="CF24" s="328"/>
      <c r="CG24" s="328"/>
      <c r="CH24" s="328"/>
      <c r="CI24" s="328"/>
      <c r="CJ24" s="328"/>
      <c r="CK24" s="328"/>
      <c r="CS24" s="65" t="b">
        <f t="shared" ref="CS24:CS33" si="0">IF($AJ$13="X",(IF(AND($CD$32&gt;CT24,$CD$32&lt;=CU24),1,0)))</f>
        <v>0</v>
      </c>
      <c r="CT24" s="73">
        <v>0</v>
      </c>
      <c r="CU24" s="74">
        <f>+CU22*2</f>
        <v>2000000</v>
      </c>
      <c r="CV24" s="75">
        <f>+$CU$22*30</f>
        <v>30000000</v>
      </c>
      <c r="CW24" s="76">
        <v>30</v>
      </c>
      <c r="CX24" s="70"/>
      <c r="CY24" s="70"/>
      <c r="CZ24" s="70"/>
      <c r="DA24" s="70"/>
      <c r="DB24" s="70"/>
      <c r="DC24" s="70"/>
      <c r="DD24" s="70"/>
    </row>
    <row r="25" spans="2:108" ht="35.25" customHeight="1" x14ac:dyDescent="0.2">
      <c r="B25" s="43">
        <f t="shared" ref="B25:B31" si="1">+BF25</f>
        <v>0</v>
      </c>
      <c r="C25" s="151"/>
      <c r="D25" s="152"/>
      <c r="E25" s="152"/>
      <c r="F25" s="152"/>
      <c r="G25" s="152"/>
      <c r="H25" s="152"/>
      <c r="I25" s="152"/>
      <c r="J25" s="152"/>
      <c r="K25" s="152"/>
      <c r="L25" s="152"/>
      <c r="M25" s="152"/>
      <c r="N25" s="152"/>
      <c r="O25" s="152"/>
      <c r="P25" s="152"/>
      <c r="Q25" s="152"/>
      <c r="R25" s="152"/>
      <c r="S25" s="152"/>
      <c r="T25" s="152"/>
      <c r="U25" s="152"/>
      <c r="V25" s="152"/>
      <c r="W25" s="152"/>
      <c r="X25" s="139"/>
      <c r="Y25" s="140"/>
      <c r="Z25" s="140"/>
      <c r="AA25" s="140"/>
      <c r="AB25" s="140"/>
      <c r="AC25" s="140"/>
      <c r="AD25" s="140"/>
      <c r="AE25" s="140"/>
      <c r="AF25" s="140"/>
      <c r="AG25" s="140"/>
      <c r="AH25" s="140"/>
      <c r="AI25" s="140"/>
      <c r="AJ25" s="140"/>
      <c r="AK25" s="140"/>
      <c r="AL25" s="140"/>
      <c r="AM25" s="140"/>
      <c r="AN25" s="140"/>
      <c r="AO25" s="141"/>
      <c r="AP25" s="329"/>
      <c r="AQ25" s="330"/>
      <c r="AR25" s="329"/>
      <c r="AS25" s="330"/>
      <c r="AT25" s="331"/>
      <c r="AU25" s="332"/>
      <c r="AV25" s="333"/>
      <c r="AW25" s="155"/>
      <c r="AX25" s="155"/>
      <c r="AY25" s="159"/>
      <c r="AZ25" s="159"/>
      <c r="BA25" s="159"/>
      <c r="BB25" s="159"/>
      <c r="BC25" s="159"/>
      <c r="BD25" s="159"/>
      <c r="BE25" s="159"/>
      <c r="BF25" s="312"/>
      <c r="BG25" s="312"/>
      <c r="BH25" s="312"/>
      <c r="BI25" s="155"/>
      <c r="BJ25" s="155"/>
      <c r="BK25" s="155"/>
      <c r="BL25" s="312"/>
      <c r="BM25" s="312"/>
      <c r="BN25" s="312"/>
      <c r="BO25" s="155"/>
      <c r="BP25" s="155"/>
      <c r="BQ25" s="155"/>
      <c r="BR25" s="155"/>
      <c r="BS25" s="155"/>
      <c r="BT25" s="155"/>
      <c r="BU25" s="155"/>
      <c r="BV25" s="155"/>
      <c r="BW25" s="155"/>
      <c r="BX25" s="155"/>
      <c r="BY25" s="155"/>
      <c r="BZ25" s="155"/>
      <c r="CA25" s="155"/>
      <c r="CB25" s="155"/>
      <c r="CC25" s="155"/>
      <c r="CD25" s="328"/>
      <c r="CE25" s="328"/>
      <c r="CF25" s="328"/>
      <c r="CG25" s="328"/>
      <c r="CH25" s="328"/>
      <c r="CI25" s="328"/>
      <c r="CJ25" s="328"/>
      <c r="CK25" s="328"/>
      <c r="CS25" s="65" t="b">
        <f t="shared" si="0"/>
        <v>0</v>
      </c>
      <c r="CT25" s="73">
        <f>+CU24+0.1</f>
        <v>2000000.1</v>
      </c>
      <c r="CU25" s="77">
        <f>+CU22*4</f>
        <v>4000000</v>
      </c>
      <c r="CV25" s="75">
        <f>+$CU$22*20</f>
        <v>20000000</v>
      </c>
      <c r="CW25" s="76">
        <v>20</v>
      </c>
      <c r="CX25" s="70"/>
      <c r="CY25" s="70"/>
      <c r="CZ25" s="70"/>
      <c r="DA25" s="70"/>
      <c r="DB25" s="70"/>
      <c r="DC25" s="70"/>
      <c r="DD25" s="70"/>
    </row>
    <row r="26" spans="2:108" ht="35.25" customHeight="1" x14ac:dyDescent="0.2">
      <c r="B26" s="43">
        <f t="shared" si="1"/>
        <v>0</v>
      </c>
      <c r="C26" s="151"/>
      <c r="D26" s="152"/>
      <c r="E26" s="152"/>
      <c r="F26" s="152"/>
      <c r="G26" s="152"/>
      <c r="H26" s="152"/>
      <c r="I26" s="152"/>
      <c r="J26" s="152"/>
      <c r="K26" s="152"/>
      <c r="L26" s="152"/>
      <c r="M26" s="152"/>
      <c r="N26" s="152"/>
      <c r="O26" s="152"/>
      <c r="P26" s="152"/>
      <c r="Q26" s="152"/>
      <c r="R26" s="152"/>
      <c r="S26" s="152"/>
      <c r="T26" s="152"/>
      <c r="U26" s="152"/>
      <c r="V26" s="152"/>
      <c r="W26" s="152"/>
      <c r="X26" s="139"/>
      <c r="Y26" s="140"/>
      <c r="Z26" s="140"/>
      <c r="AA26" s="140"/>
      <c r="AB26" s="140"/>
      <c r="AC26" s="140"/>
      <c r="AD26" s="140"/>
      <c r="AE26" s="140"/>
      <c r="AF26" s="140"/>
      <c r="AG26" s="140"/>
      <c r="AH26" s="140"/>
      <c r="AI26" s="140"/>
      <c r="AJ26" s="140"/>
      <c r="AK26" s="140"/>
      <c r="AL26" s="140"/>
      <c r="AM26" s="140"/>
      <c r="AN26" s="140"/>
      <c r="AO26" s="141"/>
      <c r="AP26" s="329"/>
      <c r="AQ26" s="330"/>
      <c r="AR26" s="329"/>
      <c r="AS26" s="330"/>
      <c r="AT26" s="331"/>
      <c r="AU26" s="332"/>
      <c r="AV26" s="333"/>
      <c r="AW26" s="155"/>
      <c r="AX26" s="155"/>
      <c r="AY26" s="159"/>
      <c r="AZ26" s="159"/>
      <c r="BA26" s="159"/>
      <c r="BB26" s="159"/>
      <c r="BC26" s="159"/>
      <c r="BD26" s="159"/>
      <c r="BE26" s="159"/>
      <c r="BF26" s="312"/>
      <c r="BG26" s="312"/>
      <c r="BH26" s="312"/>
      <c r="BI26" s="155"/>
      <c r="BJ26" s="155"/>
      <c r="BK26" s="155"/>
      <c r="BL26" s="312"/>
      <c r="BM26" s="312"/>
      <c r="BN26" s="312"/>
      <c r="BO26" s="155"/>
      <c r="BP26" s="155"/>
      <c r="BQ26" s="155"/>
      <c r="BR26" s="155"/>
      <c r="BS26" s="155"/>
      <c r="BT26" s="155"/>
      <c r="BU26" s="155"/>
      <c r="BV26" s="155"/>
      <c r="BW26" s="155"/>
      <c r="BX26" s="155"/>
      <c r="BY26" s="155"/>
      <c r="BZ26" s="155"/>
      <c r="CA26" s="155"/>
      <c r="CB26" s="155"/>
      <c r="CC26" s="155"/>
      <c r="CD26" s="328"/>
      <c r="CE26" s="328"/>
      <c r="CF26" s="328"/>
      <c r="CG26" s="328"/>
      <c r="CH26" s="328"/>
      <c r="CI26" s="328"/>
      <c r="CJ26" s="328"/>
      <c r="CK26" s="328"/>
      <c r="CS26" s="65" t="b">
        <f t="shared" si="0"/>
        <v>0</v>
      </c>
      <c r="CT26" s="73">
        <f>+CU25+0.1</f>
        <v>4000000.1</v>
      </c>
      <c r="CU26" s="77">
        <f>+CU22*5</f>
        <v>5000000</v>
      </c>
      <c r="CV26" s="75">
        <f>+$CU$22*20</f>
        <v>20000000</v>
      </c>
      <c r="CW26" s="76">
        <v>20</v>
      </c>
      <c r="CX26" s="70"/>
      <c r="CY26" s="70"/>
      <c r="CZ26" s="70"/>
      <c r="DA26" s="70"/>
      <c r="DB26" s="70"/>
      <c r="DC26" s="70"/>
      <c r="DD26" s="70"/>
    </row>
    <row r="27" spans="2:108" ht="35.25" customHeight="1" x14ac:dyDescent="0.2">
      <c r="B27" s="43">
        <f t="shared" si="1"/>
        <v>0</v>
      </c>
      <c r="C27" s="151"/>
      <c r="D27" s="152"/>
      <c r="E27" s="152"/>
      <c r="F27" s="152"/>
      <c r="G27" s="152"/>
      <c r="H27" s="152"/>
      <c r="I27" s="152"/>
      <c r="J27" s="152"/>
      <c r="K27" s="152"/>
      <c r="L27" s="152"/>
      <c r="M27" s="152"/>
      <c r="N27" s="152"/>
      <c r="O27" s="152"/>
      <c r="P27" s="152"/>
      <c r="Q27" s="152"/>
      <c r="R27" s="152"/>
      <c r="S27" s="152"/>
      <c r="T27" s="152"/>
      <c r="U27" s="152"/>
      <c r="V27" s="152"/>
      <c r="W27" s="152"/>
      <c r="X27" s="139"/>
      <c r="Y27" s="140"/>
      <c r="Z27" s="140"/>
      <c r="AA27" s="140"/>
      <c r="AB27" s="140"/>
      <c r="AC27" s="140"/>
      <c r="AD27" s="140"/>
      <c r="AE27" s="140"/>
      <c r="AF27" s="140"/>
      <c r="AG27" s="140"/>
      <c r="AH27" s="140"/>
      <c r="AI27" s="140"/>
      <c r="AJ27" s="140"/>
      <c r="AK27" s="140"/>
      <c r="AL27" s="140"/>
      <c r="AM27" s="140"/>
      <c r="AN27" s="140"/>
      <c r="AO27" s="141"/>
      <c r="AP27" s="329"/>
      <c r="AQ27" s="330"/>
      <c r="AR27" s="329"/>
      <c r="AS27" s="330"/>
      <c r="AT27" s="331"/>
      <c r="AU27" s="332"/>
      <c r="AV27" s="333"/>
      <c r="AW27" s="155"/>
      <c r="AX27" s="155"/>
      <c r="AY27" s="159"/>
      <c r="AZ27" s="159"/>
      <c r="BA27" s="159"/>
      <c r="BB27" s="159"/>
      <c r="BC27" s="159"/>
      <c r="BD27" s="159"/>
      <c r="BE27" s="159"/>
      <c r="BF27" s="312"/>
      <c r="BG27" s="312"/>
      <c r="BH27" s="312"/>
      <c r="BI27" s="155"/>
      <c r="BJ27" s="155"/>
      <c r="BK27" s="155"/>
      <c r="BL27" s="312"/>
      <c r="BM27" s="312"/>
      <c r="BN27" s="312"/>
      <c r="BO27" s="155"/>
      <c r="BP27" s="155"/>
      <c r="BQ27" s="155"/>
      <c r="BR27" s="155"/>
      <c r="BS27" s="155"/>
      <c r="BT27" s="155"/>
      <c r="BU27" s="155"/>
      <c r="BV27" s="155"/>
      <c r="BW27" s="155"/>
      <c r="BX27" s="155"/>
      <c r="BY27" s="155"/>
      <c r="BZ27" s="155"/>
      <c r="CA27" s="155"/>
      <c r="CB27" s="155"/>
      <c r="CC27" s="155"/>
      <c r="CD27" s="328"/>
      <c r="CE27" s="328"/>
      <c r="CF27" s="328"/>
      <c r="CG27" s="328"/>
      <c r="CH27" s="328"/>
      <c r="CI27" s="328"/>
      <c r="CJ27" s="328"/>
      <c r="CK27" s="328"/>
      <c r="CS27" s="65" t="b">
        <f t="shared" si="0"/>
        <v>0</v>
      </c>
      <c r="CT27" s="73">
        <f t="shared" ref="CT27:CT32" si="2">+CU26+0.1</f>
        <v>5000000.0999999996</v>
      </c>
      <c r="CU27" s="77">
        <f>+CU22*4</f>
        <v>4000000</v>
      </c>
      <c r="CV27" s="75">
        <f>+$CU$22*20</f>
        <v>20000000</v>
      </c>
      <c r="CW27" s="76">
        <v>12</v>
      </c>
      <c r="CX27" s="70"/>
      <c r="CY27" s="70"/>
      <c r="CZ27" s="70"/>
      <c r="DA27" s="70"/>
      <c r="DB27" s="70"/>
      <c r="DC27" s="70"/>
      <c r="DD27" s="70"/>
    </row>
    <row r="28" spans="2:108" ht="35.25" customHeight="1" x14ac:dyDescent="0.2">
      <c r="B28" s="43">
        <f t="shared" si="1"/>
        <v>0</v>
      </c>
      <c r="C28" s="151"/>
      <c r="D28" s="152"/>
      <c r="E28" s="152"/>
      <c r="F28" s="152"/>
      <c r="G28" s="152"/>
      <c r="H28" s="152"/>
      <c r="I28" s="152"/>
      <c r="J28" s="152"/>
      <c r="K28" s="152"/>
      <c r="L28" s="152"/>
      <c r="M28" s="152"/>
      <c r="N28" s="152"/>
      <c r="O28" s="152"/>
      <c r="P28" s="152"/>
      <c r="Q28" s="152"/>
      <c r="R28" s="152"/>
      <c r="S28" s="152"/>
      <c r="T28" s="152"/>
      <c r="U28" s="152"/>
      <c r="V28" s="152"/>
      <c r="W28" s="152"/>
      <c r="X28" s="139"/>
      <c r="Y28" s="140"/>
      <c r="Z28" s="140"/>
      <c r="AA28" s="140"/>
      <c r="AB28" s="140"/>
      <c r="AC28" s="140"/>
      <c r="AD28" s="140"/>
      <c r="AE28" s="140"/>
      <c r="AF28" s="140"/>
      <c r="AG28" s="140"/>
      <c r="AH28" s="140"/>
      <c r="AI28" s="140"/>
      <c r="AJ28" s="140"/>
      <c r="AK28" s="140"/>
      <c r="AL28" s="140"/>
      <c r="AM28" s="140"/>
      <c r="AN28" s="140"/>
      <c r="AO28" s="141"/>
      <c r="AP28" s="329"/>
      <c r="AQ28" s="330"/>
      <c r="AR28" s="329"/>
      <c r="AS28" s="330"/>
      <c r="AT28" s="331"/>
      <c r="AU28" s="332"/>
      <c r="AV28" s="333"/>
      <c r="AW28" s="155"/>
      <c r="AX28" s="155"/>
      <c r="AY28" s="159"/>
      <c r="AZ28" s="159"/>
      <c r="BA28" s="159"/>
      <c r="BB28" s="159"/>
      <c r="BC28" s="159"/>
      <c r="BD28" s="159"/>
      <c r="BE28" s="159"/>
      <c r="BF28" s="312"/>
      <c r="BG28" s="312"/>
      <c r="BH28" s="312"/>
      <c r="BI28" s="155"/>
      <c r="BJ28" s="155"/>
      <c r="BK28" s="155"/>
      <c r="BL28" s="312"/>
      <c r="BM28" s="312"/>
      <c r="BN28" s="312"/>
      <c r="BO28" s="155"/>
      <c r="BP28" s="155"/>
      <c r="BQ28" s="155"/>
      <c r="BR28" s="155"/>
      <c r="BS28" s="155"/>
      <c r="BT28" s="155"/>
      <c r="BU28" s="155"/>
      <c r="BV28" s="155"/>
      <c r="BW28" s="155"/>
      <c r="BX28" s="155"/>
      <c r="BY28" s="155"/>
      <c r="BZ28" s="155"/>
      <c r="CA28" s="155"/>
      <c r="CB28" s="155"/>
      <c r="CC28" s="155"/>
      <c r="CD28" s="328"/>
      <c r="CE28" s="328"/>
      <c r="CF28" s="328"/>
      <c r="CG28" s="328"/>
      <c r="CH28" s="328"/>
      <c r="CI28" s="328"/>
      <c r="CJ28" s="328"/>
      <c r="CK28" s="328"/>
      <c r="CS28" s="65" t="b">
        <f t="shared" si="0"/>
        <v>0</v>
      </c>
      <c r="CT28" s="73">
        <f>+CU27+1</f>
        <v>4000001</v>
      </c>
      <c r="CU28" s="77">
        <v>0</v>
      </c>
      <c r="CV28" s="75">
        <f>+$CU$22*1</f>
        <v>1000000</v>
      </c>
      <c r="CW28" s="76">
        <v>0</v>
      </c>
      <c r="CX28" s="70"/>
      <c r="CY28" s="70"/>
      <c r="CZ28" s="70"/>
      <c r="DA28" s="70"/>
      <c r="DB28" s="70"/>
      <c r="DC28" s="70"/>
      <c r="DD28" s="70"/>
    </row>
    <row r="29" spans="2:108" ht="35.25" customHeight="1" x14ac:dyDescent="0.2">
      <c r="B29" s="43">
        <f t="shared" si="1"/>
        <v>0</v>
      </c>
      <c r="C29" s="151"/>
      <c r="D29" s="152"/>
      <c r="E29" s="152"/>
      <c r="F29" s="152"/>
      <c r="G29" s="152"/>
      <c r="H29" s="152"/>
      <c r="I29" s="152"/>
      <c r="J29" s="152"/>
      <c r="K29" s="152"/>
      <c r="L29" s="152"/>
      <c r="M29" s="152"/>
      <c r="N29" s="152"/>
      <c r="O29" s="152"/>
      <c r="P29" s="152"/>
      <c r="Q29" s="152"/>
      <c r="R29" s="152"/>
      <c r="S29" s="152"/>
      <c r="T29" s="152"/>
      <c r="U29" s="152"/>
      <c r="V29" s="152"/>
      <c r="W29" s="152"/>
      <c r="X29" s="139"/>
      <c r="Y29" s="140"/>
      <c r="Z29" s="140"/>
      <c r="AA29" s="140"/>
      <c r="AB29" s="140"/>
      <c r="AC29" s="140"/>
      <c r="AD29" s="140"/>
      <c r="AE29" s="140"/>
      <c r="AF29" s="140"/>
      <c r="AG29" s="140"/>
      <c r="AH29" s="140"/>
      <c r="AI29" s="140"/>
      <c r="AJ29" s="140"/>
      <c r="AK29" s="140"/>
      <c r="AL29" s="140"/>
      <c r="AM29" s="140"/>
      <c r="AN29" s="140"/>
      <c r="AO29" s="141"/>
      <c r="AP29" s="329"/>
      <c r="AQ29" s="330"/>
      <c r="AR29" s="329"/>
      <c r="AS29" s="330"/>
      <c r="AT29" s="331"/>
      <c r="AU29" s="332"/>
      <c r="AV29" s="333"/>
      <c r="AW29" s="155"/>
      <c r="AX29" s="155"/>
      <c r="AY29" s="159"/>
      <c r="AZ29" s="159"/>
      <c r="BA29" s="159"/>
      <c r="BB29" s="159"/>
      <c r="BC29" s="159"/>
      <c r="BD29" s="159"/>
      <c r="BE29" s="159"/>
      <c r="BF29" s="312"/>
      <c r="BG29" s="312"/>
      <c r="BH29" s="312"/>
      <c r="BI29" s="155"/>
      <c r="BJ29" s="155"/>
      <c r="BK29" s="155"/>
      <c r="BL29" s="312"/>
      <c r="BM29" s="312"/>
      <c r="BN29" s="312"/>
      <c r="BO29" s="155"/>
      <c r="BP29" s="155"/>
      <c r="BQ29" s="155"/>
      <c r="BR29" s="155"/>
      <c r="BS29" s="155"/>
      <c r="BT29" s="155"/>
      <c r="BU29" s="155"/>
      <c r="BV29" s="155"/>
      <c r="BW29" s="155"/>
      <c r="BX29" s="155"/>
      <c r="BY29" s="155"/>
      <c r="BZ29" s="155"/>
      <c r="CA29" s="155"/>
      <c r="CB29" s="155"/>
      <c r="CC29" s="155"/>
      <c r="CD29" s="328"/>
      <c r="CE29" s="328"/>
      <c r="CF29" s="328"/>
      <c r="CG29" s="328"/>
      <c r="CH29" s="328"/>
      <c r="CI29" s="328"/>
      <c r="CJ29" s="328"/>
      <c r="CK29" s="328"/>
      <c r="CS29" s="65" t="b">
        <f t="shared" si="0"/>
        <v>0</v>
      </c>
      <c r="CT29" s="73">
        <f t="shared" si="2"/>
        <v>0.1</v>
      </c>
      <c r="CU29" s="77">
        <v>0</v>
      </c>
      <c r="CV29" s="75">
        <f>+$CU$22*1</f>
        <v>1000000</v>
      </c>
      <c r="CW29" s="76">
        <v>0</v>
      </c>
      <c r="CX29" s="70"/>
      <c r="CY29" s="70"/>
      <c r="CZ29" s="70"/>
      <c r="DA29" s="70"/>
      <c r="DB29" s="70"/>
      <c r="DC29" s="70"/>
      <c r="DD29" s="70"/>
    </row>
    <row r="30" spans="2:108" ht="35.25" customHeight="1" x14ac:dyDescent="0.2">
      <c r="B30" s="43">
        <f t="shared" si="1"/>
        <v>0</v>
      </c>
      <c r="C30" s="151"/>
      <c r="D30" s="152"/>
      <c r="E30" s="152"/>
      <c r="F30" s="152"/>
      <c r="G30" s="152"/>
      <c r="H30" s="152"/>
      <c r="I30" s="152"/>
      <c r="J30" s="152"/>
      <c r="K30" s="152"/>
      <c r="L30" s="152"/>
      <c r="M30" s="152"/>
      <c r="N30" s="152"/>
      <c r="O30" s="152"/>
      <c r="P30" s="152"/>
      <c r="Q30" s="152"/>
      <c r="R30" s="152"/>
      <c r="S30" s="152"/>
      <c r="T30" s="152"/>
      <c r="U30" s="152"/>
      <c r="V30" s="152"/>
      <c r="W30" s="152"/>
      <c r="X30" s="139"/>
      <c r="Y30" s="140"/>
      <c r="Z30" s="140"/>
      <c r="AA30" s="140"/>
      <c r="AB30" s="140"/>
      <c r="AC30" s="140"/>
      <c r="AD30" s="140"/>
      <c r="AE30" s="140"/>
      <c r="AF30" s="140"/>
      <c r="AG30" s="140"/>
      <c r="AH30" s="140"/>
      <c r="AI30" s="140"/>
      <c r="AJ30" s="140"/>
      <c r="AK30" s="140"/>
      <c r="AL30" s="140"/>
      <c r="AM30" s="140"/>
      <c r="AN30" s="140"/>
      <c r="AO30" s="141"/>
      <c r="AP30" s="329"/>
      <c r="AQ30" s="330"/>
      <c r="AR30" s="329"/>
      <c r="AS30" s="330"/>
      <c r="AT30" s="331"/>
      <c r="AU30" s="332"/>
      <c r="AV30" s="333"/>
      <c r="AW30" s="155"/>
      <c r="AX30" s="155"/>
      <c r="AY30" s="159"/>
      <c r="AZ30" s="159"/>
      <c r="BA30" s="159"/>
      <c r="BB30" s="159"/>
      <c r="BC30" s="159"/>
      <c r="BD30" s="159"/>
      <c r="BE30" s="159"/>
      <c r="BF30" s="312"/>
      <c r="BG30" s="312"/>
      <c r="BH30" s="312"/>
      <c r="BI30" s="155"/>
      <c r="BJ30" s="155"/>
      <c r="BK30" s="155"/>
      <c r="BL30" s="312"/>
      <c r="BM30" s="312"/>
      <c r="BN30" s="312"/>
      <c r="BO30" s="155"/>
      <c r="BP30" s="155"/>
      <c r="BQ30" s="155"/>
      <c r="BR30" s="155"/>
      <c r="BS30" s="155"/>
      <c r="BT30" s="155"/>
      <c r="BU30" s="155"/>
      <c r="BV30" s="155"/>
      <c r="BW30" s="155"/>
      <c r="BX30" s="155"/>
      <c r="BY30" s="155"/>
      <c r="BZ30" s="155"/>
      <c r="CA30" s="155"/>
      <c r="CB30" s="155"/>
      <c r="CC30" s="155"/>
      <c r="CD30" s="328"/>
      <c r="CE30" s="328"/>
      <c r="CF30" s="328"/>
      <c r="CG30" s="328"/>
      <c r="CH30" s="328"/>
      <c r="CI30" s="328"/>
      <c r="CJ30" s="328"/>
      <c r="CK30" s="328"/>
      <c r="CS30" s="65" t="b">
        <f t="shared" si="0"/>
        <v>0</v>
      </c>
      <c r="CT30" s="73">
        <f t="shared" si="2"/>
        <v>0.1</v>
      </c>
      <c r="CU30" s="77">
        <v>0</v>
      </c>
      <c r="CV30" s="75">
        <f>+$CU$22*1</f>
        <v>1000000</v>
      </c>
      <c r="CW30" s="76">
        <v>0</v>
      </c>
      <c r="CX30" s="70"/>
      <c r="CY30" s="70"/>
      <c r="CZ30" s="70"/>
      <c r="DA30" s="70"/>
      <c r="DB30" s="70"/>
      <c r="DC30" s="70"/>
      <c r="DD30" s="70"/>
    </row>
    <row r="31" spans="2:108" ht="35.25" customHeight="1" x14ac:dyDescent="0.2">
      <c r="B31" s="43">
        <f t="shared" si="1"/>
        <v>0</v>
      </c>
      <c r="C31" s="151"/>
      <c r="D31" s="152"/>
      <c r="E31" s="152"/>
      <c r="F31" s="152"/>
      <c r="G31" s="152"/>
      <c r="H31" s="152"/>
      <c r="I31" s="152"/>
      <c r="J31" s="152"/>
      <c r="K31" s="152"/>
      <c r="L31" s="152"/>
      <c r="M31" s="152"/>
      <c r="N31" s="152"/>
      <c r="O31" s="152"/>
      <c r="P31" s="152"/>
      <c r="Q31" s="152"/>
      <c r="R31" s="152"/>
      <c r="S31" s="152"/>
      <c r="T31" s="152"/>
      <c r="U31" s="152"/>
      <c r="V31" s="152"/>
      <c r="W31" s="152"/>
      <c r="X31" s="139"/>
      <c r="Y31" s="140"/>
      <c r="Z31" s="140"/>
      <c r="AA31" s="140"/>
      <c r="AB31" s="140"/>
      <c r="AC31" s="140"/>
      <c r="AD31" s="140"/>
      <c r="AE31" s="140"/>
      <c r="AF31" s="140"/>
      <c r="AG31" s="140"/>
      <c r="AH31" s="140"/>
      <c r="AI31" s="140"/>
      <c r="AJ31" s="140"/>
      <c r="AK31" s="140"/>
      <c r="AL31" s="140"/>
      <c r="AM31" s="140"/>
      <c r="AN31" s="140"/>
      <c r="AO31" s="141"/>
      <c r="AP31" s="329"/>
      <c r="AQ31" s="330"/>
      <c r="AR31" s="329"/>
      <c r="AS31" s="330"/>
      <c r="AT31" s="331"/>
      <c r="AU31" s="332"/>
      <c r="AV31" s="333"/>
      <c r="AW31" s="155"/>
      <c r="AX31" s="155"/>
      <c r="AY31" s="159"/>
      <c r="AZ31" s="159"/>
      <c r="BA31" s="159"/>
      <c r="BB31" s="159"/>
      <c r="BC31" s="159"/>
      <c r="BD31" s="159"/>
      <c r="BE31" s="159"/>
      <c r="BF31" s="312"/>
      <c r="BG31" s="312"/>
      <c r="BH31" s="312"/>
      <c r="BI31" s="155"/>
      <c r="BJ31" s="155"/>
      <c r="BK31" s="155"/>
      <c r="BL31" s="312"/>
      <c r="BM31" s="312"/>
      <c r="BN31" s="312"/>
      <c r="BO31" s="155"/>
      <c r="BP31" s="155"/>
      <c r="BQ31" s="155"/>
      <c r="BR31" s="155"/>
      <c r="BS31" s="155"/>
      <c r="BT31" s="155"/>
      <c r="BU31" s="155"/>
      <c r="BV31" s="155"/>
      <c r="BW31" s="155"/>
      <c r="BX31" s="155"/>
      <c r="BY31" s="155"/>
      <c r="BZ31" s="155"/>
      <c r="CA31" s="155"/>
      <c r="CB31" s="155"/>
      <c r="CC31" s="155"/>
      <c r="CD31" s="156"/>
      <c r="CE31" s="157"/>
      <c r="CF31" s="157"/>
      <c r="CG31" s="157"/>
      <c r="CH31" s="157"/>
      <c r="CI31" s="157"/>
      <c r="CJ31" s="157"/>
      <c r="CK31" s="158"/>
      <c r="CS31" s="65" t="b">
        <f t="shared" si="0"/>
        <v>0</v>
      </c>
      <c r="CT31" s="73">
        <f t="shared" si="2"/>
        <v>0.1</v>
      </c>
      <c r="CU31" s="77">
        <v>0</v>
      </c>
      <c r="CV31" s="75">
        <f>+$CU$22*1</f>
        <v>1000000</v>
      </c>
      <c r="CW31" s="76">
        <v>0</v>
      </c>
      <c r="CX31" s="70"/>
      <c r="CY31" s="70"/>
      <c r="CZ31" s="70"/>
      <c r="DA31" s="70"/>
      <c r="DB31" s="70"/>
      <c r="DC31" s="70"/>
      <c r="DD31" s="70"/>
    </row>
    <row r="32" spans="2:108" ht="21.75" customHeight="1" x14ac:dyDescent="0.2">
      <c r="BU32" s="326" t="s">
        <v>191</v>
      </c>
      <c r="BV32" s="326"/>
      <c r="BW32" s="326"/>
      <c r="BX32" s="326"/>
      <c r="BY32" s="326"/>
      <c r="BZ32" s="326"/>
      <c r="CA32" s="326"/>
      <c r="CB32" s="326"/>
      <c r="CC32" s="326"/>
      <c r="CD32" s="327">
        <f>+CD22+CD24+CD25+CD26+CD27+CD28+CD29+CD30+CD31</f>
        <v>0</v>
      </c>
      <c r="CE32" s="327"/>
      <c r="CF32" s="327"/>
      <c r="CG32" s="327"/>
      <c r="CH32" s="327"/>
      <c r="CI32" s="327"/>
      <c r="CJ32" s="327"/>
      <c r="CK32" s="327"/>
      <c r="CS32" s="65" t="b">
        <f t="shared" si="0"/>
        <v>0</v>
      </c>
      <c r="CT32" s="73">
        <f t="shared" si="2"/>
        <v>0.1</v>
      </c>
      <c r="CU32" s="77">
        <v>0</v>
      </c>
      <c r="CV32" s="75">
        <f>+$CU$22*4</f>
        <v>4000000</v>
      </c>
      <c r="CW32" s="78">
        <v>0</v>
      </c>
      <c r="CX32" s="79"/>
      <c r="CY32" s="79"/>
      <c r="CZ32" s="79"/>
      <c r="DA32" s="79"/>
      <c r="DB32" s="79"/>
      <c r="DC32" s="79"/>
      <c r="DD32" s="79"/>
    </row>
    <row r="33" spans="3:171" ht="27" customHeight="1" x14ac:dyDescent="0.2">
      <c r="C33" s="235" t="s">
        <v>241</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S33" s="65" t="b">
        <f t="shared" si="0"/>
        <v>0</v>
      </c>
      <c r="CT33" s="73">
        <f>+CU32+0.1</f>
        <v>0.1</v>
      </c>
      <c r="CU33" s="77">
        <v>9999999</v>
      </c>
      <c r="CV33" s="75">
        <v>0</v>
      </c>
      <c r="CW33" s="76"/>
      <c r="CX33" s="70"/>
      <c r="CY33" s="70"/>
      <c r="CZ33" s="70"/>
      <c r="DA33" s="70"/>
      <c r="DB33" s="70"/>
      <c r="DC33" s="70"/>
      <c r="DD33" s="70"/>
    </row>
    <row r="34" spans="3:171" ht="22.5" customHeight="1" thickBot="1" x14ac:dyDescent="0.25">
      <c r="C34" s="323" t="s">
        <v>55</v>
      </c>
      <c r="D34" s="324"/>
      <c r="E34" s="325"/>
      <c r="F34" s="317"/>
      <c r="G34" s="317"/>
      <c r="H34" s="314"/>
      <c r="I34" s="315"/>
      <c r="J34" s="315"/>
      <c r="K34" s="315"/>
      <c r="L34" s="315"/>
      <c r="M34" s="315"/>
      <c r="N34" s="315"/>
      <c r="O34" s="316"/>
      <c r="Q34" s="323" t="s">
        <v>57</v>
      </c>
      <c r="R34" s="324"/>
      <c r="S34" s="325"/>
      <c r="T34" s="317"/>
      <c r="U34" s="317"/>
      <c r="V34" s="314"/>
      <c r="W34" s="315"/>
      <c r="X34" s="315"/>
      <c r="Y34" s="315"/>
      <c r="Z34" s="315"/>
      <c r="AA34" s="315"/>
      <c r="AB34" s="315"/>
      <c r="AC34" s="316"/>
      <c r="AE34" s="323" t="s">
        <v>67</v>
      </c>
      <c r="AF34" s="324"/>
      <c r="AG34" s="325"/>
      <c r="AH34" s="317"/>
      <c r="AI34" s="317"/>
      <c r="AJ34" s="314"/>
      <c r="AK34" s="315"/>
      <c r="AL34" s="315"/>
      <c r="AM34" s="315"/>
      <c r="AN34" s="315"/>
      <c r="AO34" s="315"/>
      <c r="AP34" s="315"/>
      <c r="AQ34" s="316"/>
      <c r="AS34" s="323" t="s">
        <v>60</v>
      </c>
      <c r="AT34" s="324"/>
      <c r="AU34" s="325"/>
      <c r="AV34" s="317"/>
      <c r="AW34" s="317"/>
      <c r="AX34" s="314"/>
      <c r="AY34" s="315"/>
      <c r="AZ34" s="315"/>
      <c r="BA34" s="315"/>
      <c r="BB34" s="315"/>
      <c r="BC34" s="315"/>
      <c r="BD34" s="315"/>
      <c r="BE34" s="316"/>
      <c r="BG34" s="321" t="s">
        <v>62</v>
      </c>
      <c r="BH34" s="322"/>
      <c r="BI34" s="322"/>
      <c r="BJ34" s="322"/>
      <c r="BK34" s="317"/>
      <c r="BL34" s="317"/>
      <c r="BM34" s="314"/>
      <c r="BN34" s="315"/>
      <c r="BO34" s="315"/>
      <c r="BP34" s="315"/>
      <c r="BQ34" s="315"/>
      <c r="BR34" s="315"/>
      <c r="BS34" s="315"/>
      <c r="BT34" s="316"/>
      <c r="BW34" s="321" t="s">
        <v>64</v>
      </c>
      <c r="BX34" s="322"/>
      <c r="BY34" s="322"/>
      <c r="BZ34" s="322"/>
      <c r="CA34" s="317"/>
      <c r="CB34" s="317"/>
      <c r="CC34" s="307"/>
      <c r="CD34" s="307"/>
      <c r="CE34" s="307"/>
      <c r="CF34" s="307"/>
      <c r="CG34" s="307"/>
      <c r="CH34" s="307"/>
      <c r="CI34" s="307"/>
      <c r="CJ34" s="307"/>
      <c r="CK34" s="308"/>
      <c r="CS34" s="69" t="b">
        <f>IF(BC13="X",(IF(AND(CD32&lt;=CU27),1,0)))</f>
        <v>0</v>
      </c>
      <c r="CT34" s="73">
        <f>+BF6</f>
        <v>0</v>
      </c>
      <c r="CU34" s="77">
        <f>+CU22*4</f>
        <v>4000000</v>
      </c>
      <c r="CV34" s="80">
        <f>IF(BL21&gt;(CU22*4),0,(CU22*18))</f>
        <v>18000000</v>
      </c>
      <c r="CW34" s="81"/>
      <c r="CX34" s="82"/>
      <c r="CY34" s="82"/>
      <c r="CZ34" s="82"/>
      <c r="DA34" s="82"/>
      <c r="DB34" s="82"/>
      <c r="DC34" s="82"/>
      <c r="DD34" s="82"/>
    </row>
    <row r="35" spans="3:171" ht="21.75" customHeight="1" x14ac:dyDescent="0.2">
      <c r="C35" s="318" t="s">
        <v>56</v>
      </c>
      <c r="D35" s="319"/>
      <c r="E35" s="320"/>
      <c r="F35" s="317"/>
      <c r="G35" s="317"/>
      <c r="H35" s="314"/>
      <c r="I35" s="315"/>
      <c r="J35" s="315"/>
      <c r="K35" s="315"/>
      <c r="L35" s="315"/>
      <c r="M35" s="315"/>
      <c r="N35" s="315"/>
      <c r="O35" s="316"/>
      <c r="Q35" s="318" t="s">
        <v>66</v>
      </c>
      <c r="R35" s="319"/>
      <c r="S35" s="320"/>
      <c r="T35" s="317"/>
      <c r="U35" s="317"/>
      <c r="V35" s="314"/>
      <c r="W35" s="315"/>
      <c r="X35" s="315"/>
      <c r="Y35" s="315"/>
      <c r="Z35" s="315"/>
      <c r="AA35" s="315"/>
      <c r="AB35" s="315"/>
      <c r="AC35" s="316"/>
      <c r="AE35" s="318" t="s">
        <v>68</v>
      </c>
      <c r="AF35" s="319"/>
      <c r="AG35" s="320"/>
      <c r="AH35" s="317"/>
      <c r="AI35" s="317"/>
      <c r="AJ35" s="314"/>
      <c r="AK35" s="315"/>
      <c r="AL35" s="315"/>
      <c r="AM35" s="315"/>
      <c r="AN35" s="315"/>
      <c r="AO35" s="315"/>
      <c r="AP35" s="315"/>
      <c r="AQ35" s="316"/>
      <c r="AS35" s="318" t="s">
        <v>61</v>
      </c>
      <c r="AT35" s="319"/>
      <c r="AU35" s="320"/>
      <c r="AV35" s="317"/>
      <c r="AW35" s="317"/>
      <c r="AX35" s="314"/>
      <c r="AY35" s="315"/>
      <c r="AZ35" s="315"/>
      <c r="BA35" s="315"/>
      <c r="BB35" s="315"/>
      <c r="BC35" s="315"/>
      <c r="BD35" s="315"/>
      <c r="BE35" s="316"/>
      <c r="BG35" s="284" t="s">
        <v>63</v>
      </c>
      <c r="BH35" s="296"/>
      <c r="BI35" s="296"/>
      <c r="BJ35" s="296"/>
      <c r="BK35" s="317"/>
      <c r="BL35" s="317"/>
      <c r="BM35" s="314"/>
      <c r="BN35" s="315"/>
      <c r="BO35" s="315"/>
      <c r="BP35" s="315"/>
      <c r="BQ35" s="315"/>
      <c r="BR35" s="315"/>
      <c r="BS35" s="315"/>
      <c r="BT35" s="316"/>
      <c r="BW35" s="284" t="s">
        <v>65</v>
      </c>
      <c r="BX35" s="296"/>
      <c r="BY35" s="296"/>
      <c r="BZ35" s="296"/>
      <c r="CA35" s="317"/>
      <c r="CB35" s="317"/>
      <c r="CC35" s="307"/>
      <c r="CD35" s="307"/>
      <c r="CE35" s="307"/>
      <c r="CF35" s="307"/>
      <c r="CG35" s="307"/>
      <c r="CH35" s="307"/>
      <c r="CI35" s="307"/>
      <c r="CJ35" s="307"/>
      <c r="CK35" s="308"/>
      <c r="CS35" s="69" t="b">
        <f>IF(BT13="X",(IF(AND(CD32&lt;=CU27),1,0)))</f>
        <v>0</v>
      </c>
      <c r="CT35" s="78">
        <v>0</v>
      </c>
      <c r="CU35" s="78">
        <v>0</v>
      </c>
      <c r="CV35" s="80">
        <f>IF(BL21&gt;(CU22*4),0,(CU22*18))</f>
        <v>18000000</v>
      </c>
      <c r="CW35" s="83"/>
      <c r="CX35" s="83"/>
      <c r="CY35" s="83"/>
      <c r="CZ35" s="83"/>
      <c r="DA35" s="83"/>
      <c r="DB35" s="83"/>
      <c r="DC35" s="83"/>
      <c r="DD35" s="83"/>
    </row>
    <row r="36" spans="3:171" ht="19.5" customHeight="1" x14ac:dyDescent="0.2">
      <c r="CS36" s="70"/>
      <c r="CT36" s="70"/>
      <c r="CU36" s="70"/>
      <c r="CV36" s="70"/>
      <c r="CW36" s="70"/>
      <c r="CX36" s="70"/>
      <c r="CY36" s="70"/>
      <c r="CZ36" s="70"/>
      <c r="DA36" s="70"/>
      <c r="DB36" s="70"/>
      <c r="DC36" s="70"/>
      <c r="DD36" s="70"/>
    </row>
    <row r="37" spans="3:171" ht="24" customHeight="1" x14ac:dyDescent="0.2">
      <c r="C37" s="309" t="s">
        <v>192</v>
      </c>
      <c r="D37" s="309"/>
      <c r="E37" s="309"/>
      <c r="F37" s="309"/>
      <c r="G37" s="309"/>
      <c r="H37" s="309"/>
      <c r="I37" s="309"/>
      <c r="J37" s="309"/>
      <c r="K37" s="309"/>
      <c r="L37" s="310">
        <f>+H34+H35+V34+V35+AJ34+AJ35+AX34+AX35+BM34+BM35+CC34+CC35</f>
        <v>0</v>
      </c>
      <c r="M37" s="310"/>
      <c r="N37" s="310"/>
      <c r="O37" s="310"/>
      <c r="P37" s="310"/>
      <c r="Q37" s="310"/>
      <c r="R37" s="310"/>
      <c r="S37" s="310"/>
      <c r="AA37" s="311" t="s">
        <v>69</v>
      </c>
      <c r="AB37" s="311"/>
      <c r="AC37" s="311"/>
      <c r="AD37" s="311"/>
      <c r="AE37" s="311"/>
      <c r="AF37" s="311"/>
      <c r="AG37" s="311"/>
      <c r="AH37" s="311"/>
      <c r="AI37" s="311"/>
      <c r="AJ37" s="311"/>
      <c r="AK37" s="311"/>
      <c r="AL37" s="311"/>
      <c r="AM37" s="311"/>
      <c r="AN37" s="311"/>
      <c r="AO37" s="311"/>
      <c r="AP37" s="312">
        <v>1</v>
      </c>
      <c r="AQ37" s="312"/>
      <c r="AV37" s="309" t="s">
        <v>193</v>
      </c>
      <c r="AW37" s="311"/>
      <c r="AX37" s="311"/>
      <c r="AY37" s="311"/>
      <c r="AZ37" s="311"/>
      <c r="BA37" s="311"/>
      <c r="BB37" s="311"/>
      <c r="BC37" s="311"/>
      <c r="BD37" s="311"/>
      <c r="BE37" s="311"/>
      <c r="BF37" s="311"/>
      <c r="BG37" s="313" t="str">
        <f>IF($L$37/$AP$37=0,"",$L$37/$AP$37)</f>
        <v/>
      </c>
      <c r="BH37" s="313"/>
      <c r="BI37" s="313"/>
      <c r="BJ37" s="313"/>
      <c r="BK37" s="313"/>
      <c r="BL37" s="313"/>
      <c r="BM37" s="313"/>
      <c r="BN37" s="313"/>
      <c r="CS37" s="70"/>
      <c r="CT37" s="70"/>
      <c r="CU37" s="70"/>
      <c r="CV37" s="70"/>
      <c r="CW37" s="70"/>
      <c r="CX37" s="70"/>
      <c r="CY37" s="70"/>
      <c r="CZ37" s="70"/>
      <c r="DA37" s="70"/>
      <c r="DB37" s="70"/>
      <c r="DC37" s="70"/>
      <c r="DD37" s="70"/>
    </row>
    <row r="38" spans="3:171" ht="15" customHeight="1" x14ac:dyDescent="0.2">
      <c r="CS38" s="70"/>
      <c r="CT38" s="70"/>
      <c r="CU38" s="70"/>
      <c r="CV38" s="70"/>
      <c r="CW38" s="70"/>
      <c r="CX38" s="70"/>
      <c r="CY38" s="70"/>
      <c r="CZ38" s="70"/>
      <c r="DA38" s="70"/>
      <c r="DB38" s="70"/>
      <c r="DC38" s="70"/>
      <c r="DD38" s="70"/>
    </row>
    <row r="39" spans="3:171" ht="27" customHeight="1" x14ac:dyDescent="0.2">
      <c r="C39" s="235" t="s">
        <v>213</v>
      </c>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5"/>
      <c r="BX39" s="235"/>
      <c r="BY39" s="235"/>
      <c r="BZ39" s="235"/>
      <c r="CA39" s="235"/>
      <c r="CB39" s="235"/>
      <c r="CC39" s="235"/>
      <c r="CD39" s="235"/>
      <c r="CE39" s="235"/>
      <c r="CF39" s="235"/>
      <c r="CG39" s="235"/>
      <c r="CH39" s="235"/>
      <c r="CI39" s="235"/>
      <c r="CJ39" s="235"/>
      <c r="CK39" s="235"/>
      <c r="CS39" s="66"/>
      <c r="CT39" s="66"/>
      <c r="CU39" s="66"/>
      <c r="CV39" s="66"/>
      <c r="CW39" s="66"/>
      <c r="CX39" s="66"/>
      <c r="CY39" s="66"/>
      <c r="CZ39" s="66"/>
      <c r="DA39" s="66"/>
      <c r="DB39" s="66"/>
      <c r="DC39" s="66"/>
      <c r="DD39" s="66"/>
    </row>
    <row r="40" spans="3:171" s="27" customFormat="1" ht="15" customHeight="1" x14ac:dyDescent="0.2">
      <c r="C40" s="31"/>
      <c r="D40" s="31"/>
      <c r="E40" s="31"/>
      <c r="F40" s="31"/>
      <c r="G40" s="31"/>
      <c r="H40" s="31"/>
      <c r="I40" s="31"/>
      <c r="J40" s="31"/>
      <c r="K40" s="31"/>
      <c r="L40" s="31"/>
      <c r="M40" s="31"/>
      <c r="N40" s="31"/>
      <c r="O40" s="31"/>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O40"/>
      <c r="CQ40" s="65"/>
      <c r="CR40" s="65"/>
      <c r="CS40" s="65">
        <f>IF(AND($CD$32&gt;CT24,$CD$32&lt;=CU24),1,0)</f>
        <v>0</v>
      </c>
      <c r="CT40" s="84">
        <v>22</v>
      </c>
      <c r="CU40" s="85">
        <v>0</v>
      </c>
      <c r="CV40" s="86">
        <v>1</v>
      </c>
      <c r="CW40" s="86"/>
      <c r="CX40" s="66"/>
      <c r="CY40" s="66"/>
      <c r="CZ40" s="66"/>
      <c r="DA40" s="87"/>
      <c r="DB40" s="305">
        <f>+CU22</f>
        <v>1000000</v>
      </c>
      <c r="DC40" s="305"/>
      <c r="DD40" s="305"/>
      <c r="DE40" s="102"/>
      <c r="DF40" s="102"/>
      <c r="DG40" s="102"/>
      <c r="DH40" s="102"/>
      <c r="DI40" s="102"/>
      <c r="DJ40" s="102"/>
      <c r="DK40" s="102"/>
      <c r="DL40" s="102"/>
      <c r="DM40" s="102"/>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row>
    <row r="41" spans="3:171" ht="19.5" customHeight="1" x14ac:dyDescent="0.2">
      <c r="C41" t="s">
        <v>194</v>
      </c>
      <c r="P41" s="298"/>
      <c r="Q41" s="306"/>
      <c r="R41" s="306"/>
      <c r="S41" s="306"/>
      <c r="T41" s="306"/>
      <c r="U41" s="306"/>
      <c r="V41" s="306"/>
      <c r="W41" s="306"/>
      <c r="X41" s="306"/>
      <c r="Y41" s="306"/>
      <c r="Z41" s="306"/>
      <c r="AA41" s="306"/>
      <c r="AB41" s="306"/>
      <c r="AC41" s="306"/>
      <c r="AD41" s="306"/>
      <c r="AE41" s="306"/>
      <c r="AF41" s="306"/>
      <c r="AG41" s="306"/>
      <c r="AH41" s="306"/>
      <c r="AI41" s="36"/>
      <c r="AJ41" t="s">
        <v>195</v>
      </c>
      <c r="AK41" s="36"/>
      <c r="AL41" s="26"/>
      <c r="AN41" s="298"/>
      <c r="AO41" s="211"/>
      <c r="AP41" s="211"/>
      <c r="AQ41" s="211"/>
      <c r="AR41" s="211"/>
      <c r="AS41" s="211"/>
      <c r="AT41" s="211"/>
      <c r="AU41" s="211"/>
      <c r="AV41" s="211"/>
      <c r="AW41" s="211"/>
      <c r="AX41" s="211"/>
      <c r="AY41" s="211"/>
      <c r="AZ41" s="211"/>
      <c r="BA41" s="211"/>
      <c r="BB41" s="211"/>
      <c r="BC41" s="211"/>
      <c r="BD41" s="211"/>
      <c r="BE41" s="211"/>
      <c r="BF41" s="211"/>
      <c r="BG41" s="26"/>
      <c r="BH41" s="25" t="s">
        <v>236</v>
      </c>
      <c r="BI41" s="26"/>
      <c r="BJ41" s="26"/>
      <c r="BR41" s="302"/>
      <c r="BS41" s="303"/>
      <c r="BT41" s="303"/>
      <c r="BU41" s="303"/>
      <c r="BV41" s="303"/>
      <c r="BW41" s="303"/>
      <c r="BX41" s="303"/>
      <c r="BY41" s="303"/>
      <c r="BZ41" s="303"/>
      <c r="CA41" s="303"/>
      <c r="CB41" s="303"/>
      <c r="CC41" s="303"/>
      <c r="CD41" s="303"/>
      <c r="CE41" s="303"/>
      <c r="CF41" s="303"/>
      <c r="CG41" s="303"/>
      <c r="CH41" s="303"/>
      <c r="CI41" s="303"/>
      <c r="CJ41" s="303"/>
      <c r="CK41" s="303"/>
      <c r="CS41" s="65">
        <f t="shared" ref="CS41:CS50" si="3">IF(AND($CD$32&gt;CT25,$CD$32&lt;=CU25),1,0)</f>
        <v>0</v>
      </c>
      <c r="CT41" s="84">
        <v>21.5</v>
      </c>
      <c r="CU41" s="85">
        <v>1</v>
      </c>
      <c r="CV41" s="86">
        <v>1.5</v>
      </c>
      <c r="CW41" s="86"/>
      <c r="CX41" s="66"/>
      <c r="CY41" s="66"/>
      <c r="CZ41" s="66"/>
      <c r="DA41" s="88"/>
      <c r="DB41" s="294">
        <f>IF(BC13="X",18,+CD32/CU24)</f>
        <v>0</v>
      </c>
      <c r="DC41" s="294"/>
      <c r="DD41" s="294"/>
    </row>
    <row r="42" spans="3:171" ht="19.5" customHeight="1" x14ac:dyDescent="0.2">
      <c r="CS42" s="65">
        <f t="shared" si="3"/>
        <v>0</v>
      </c>
      <c r="CT42" s="84">
        <v>21</v>
      </c>
      <c r="CU42" s="85">
        <v>1.5</v>
      </c>
      <c r="CV42" s="86">
        <v>2</v>
      </c>
      <c r="CW42" s="86"/>
      <c r="CX42" s="66"/>
      <c r="CY42" s="66"/>
      <c r="CZ42" s="66"/>
      <c r="DA42" s="88"/>
      <c r="DB42" s="294"/>
      <c r="DC42" s="294"/>
      <c r="DD42" s="294"/>
    </row>
    <row r="43" spans="3:171" ht="19.5" customHeight="1" x14ac:dyDescent="0.2">
      <c r="C43" s="25" t="s">
        <v>197</v>
      </c>
      <c r="I43" s="211"/>
      <c r="J43" s="211"/>
      <c r="K43" s="211"/>
      <c r="L43" s="211"/>
      <c r="M43" s="211"/>
      <c r="N43" s="211"/>
      <c r="O43" s="211"/>
      <c r="P43" s="211"/>
      <c r="Q43" s="211"/>
      <c r="R43" s="211"/>
      <c r="S43" s="211"/>
      <c r="T43" s="211"/>
      <c r="U43" s="211"/>
      <c r="V43" s="211"/>
      <c r="W43" s="211"/>
      <c r="X43" s="211"/>
      <c r="Z43" s="25" t="s">
        <v>196</v>
      </c>
      <c r="AH43" s="298"/>
      <c r="AI43" s="298"/>
      <c r="AJ43" s="298"/>
      <c r="AK43" s="298"/>
      <c r="AL43" s="298"/>
      <c r="AM43" s="298"/>
      <c r="AN43" s="298"/>
      <c r="AO43" s="298"/>
      <c r="AP43" s="298"/>
      <c r="AR43" s="25" t="s">
        <v>198</v>
      </c>
      <c r="AW43" s="299"/>
      <c r="AX43" s="299"/>
      <c r="AY43" s="299"/>
      <c r="AZ43" s="299"/>
      <c r="BA43" s="299"/>
      <c r="BB43" s="299"/>
      <c r="BC43" s="299"/>
      <c r="BD43" s="299"/>
      <c r="BE43" s="299"/>
      <c r="BF43" s="299"/>
      <c r="BG43" s="299"/>
      <c r="BH43" s="299"/>
      <c r="BJ43" s="25" t="s">
        <v>199</v>
      </c>
      <c r="BO43" s="299"/>
      <c r="BP43" s="299"/>
      <c r="BQ43" s="299"/>
      <c r="BR43" s="299"/>
      <c r="BS43" s="299"/>
      <c r="BT43" s="299"/>
      <c r="BU43" s="299"/>
      <c r="BV43" s="299"/>
      <c r="BW43" s="299"/>
      <c r="BX43" s="299"/>
      <c r="BY43" s="299"/>
      <c r="BZ43" s="25" t="s">
        <v>200</v>
      </c>
      <c r="CA43" s="299"/>
      <c r="CB43" s="299"/>
      <c r="CC43" s="299"/>
      <c r="CD43" s="299"/>
      <c r="CE43" s="299"/>
      <c r="CF43" s="299"/>
      <c r="CG43" s="299"/>
      <c r="CH43" s="299"/>
      <c r="CI43" s="299"/>
      <c r="CJ43" s="299"/>
      <c r="CK43" s="299"/>
      <c r="CS43" s="65">
        <f t="shared" si="3"/>
        <v>0</v>
      </c>
      <c r="CT43" s="84">
        <v>19</v>
      </c>
      <c r="CU43" s="85">
        <v>2</v>
      </c>
      <c r="CV43" s="86">
        <v>2.25</v>
      </c>
      <c r="CW43" s="86"/>
      <c r="CX43" s="66"/>
      <c r="CY43" s="66"/>
      <c r="CZ43" s="66"/>
      <c r="DA43" s="66"/>
      <c r="DB43" s="66"/>
      <c r="DC43" s="66"/>
      <c r="DD43" s="66"/>
    </row>
    <row r="44" spans="3:171" ht="19.5" customHeight="1" x14ac:dyDescent="0.2">
      <c r="CS44" s="65">
        <f t="shared" si="3"/>
        <v>0</v>
      </c>
      <c r="CT44" s="84">
        <v>17</v>
      </c>
      <c r="CU44" s="85">
        <v>2.25</v>
      </c>
      <c r="CV44" s="86">
        <v>2.5</v>
      </c>
      <c r="CW44" s="86"/>
      <c r="CX44" s="66"/>
      <c r="CY44" s="66"/>
      <c r="CZ44" s="66"/>
      <c r="DA44" s="66"/>
      <c r="DB44" s="66"/>
      <c r="DC44" s="66"/>
      <c r="DD44" s="66"/>
    </row>
    <row r="45" spans="3:171" ht="19.5" customHeight="1" x14ac:dyDescent="0.2">
      <c r="C45" s="25" t="s">
        <v>247</v>
      </c>
      <c r="I45" s="304"/>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107"/>
      <c r="AH45" s="25" t="s">
        <v>248</v>
      </c>
      <c r="AK45" s="36"/>
      <c r="AL45" s="26"/>
      <c r="AN45" s="298"/>
      <c r="AO45" s="211"/>
      <c r="AP45" s="211"/>
      <c r="AQ45" s="211"/>
      <c r="AR45" s="211"/>
      <c r="AS45" s="211"/>
      <c r="AT45" s="211"/>
      <c r="AU45" s="211"/>
      <c r="AV45" s="211"/>
      <c r="AW45" s="211"/>
      <c r="AX45" s="211"/>
      <c r="AY45" s="211"/>
      <c r="AZ45" s="211"/>
      <c r="BA45" s="211"/>
      <c r="BB45" s="211"/>
      <c r="BC45" s="211"/>
      <c r="BD45" s="211"/>
      <c r="BE45" s="211"/>
      <c r="BF45" s="211"/>
      <c r="BG45" s="26"/>
      <c r="BH45" s="25" t="s">
        <v>236</v>
      </c>
      <c r="BI45" s="26"/>
      <c r="BJ45" s="26"/>
      <c r="BR45" s="302"/>
      <c r="BS45" s="303"/>
      <c r="BT45" s="303"/>
      <c r="BU45" s="303"/>
      <c r="BV45" s="303"/>
      <c r="BW45" s="303"/>
      <c r="BX45" s="303"/>
      <c r="BY45" s="303"/>
      <c r="BZ45" s="303"/>
      <c r="CA45" s="303"/>
      <c r="CB45" s="303"/>
      <c r="CC45" s="303"/>
      <c r="CD45" s="303"/>
      <c r="CE45" s="303"/>
      <c r="CF45" s="303"/>
      <c r="CG45" s="303"/>
      <c r="CH45" s="303"/>
      <c r="CI45" s="303"/>
      <c r="CJ45" s="303"/>
      <c r="CK45" s="303"/>
      <c r="CS45" s="65">
        <f t="shared" si="3"/>
        <v>0</v>
      </c>
      <c r="CT45" s="84">
        <v>15</v>
      </c>
      <c r="CU45" s="85">
        <v>2.5</v>
      </c>
      <c r="CV45" s="86">
        <v>2.75</v>
      </c>
      <c r="CW45" s="86"/>
      <c r="CX45" s="66"/>
      <c r="CY45" s="66"/>
      <c r="CZ45" s="66"/>
      <c r="DA45" s="66"/>
      <c r="DB45" s="66"/>
      <c r="DC45" s="66"/>
      <c r="DD45" s="66"/>
    </row>
    <row r="46" spans="3:171" ht="19.5" customHeight="1" x14ac:dyDescent="0.2">
      <c r="CS46" s="65">
        <f t="shared" si="3"/>
        <v>0</v>
      </c>
      <c r="CT46" s="84">
        <v>13</v>
      </c>
      <c r="CU46" s="85">
        <v>2.75</v>
      </c>
      <c r="CV46" s="86">
        <v>3</v>
      </c>
      <c r="CW46" s="88"/>
      <c r="CX46" s="88"/>
      <c r="CY46" s="88"/>
      <c r="CZ46" s="88"/>
      <c r="DA46" s="66"/>
      <c r="DB46" s="66"/>
      <c r="DC46" s="66"/>
      <c r="DD46" s="66"/>
    </row>
    <row r="47" spans="3:171" ht="19.5" customHeight="1" x14ac:dyDescent="0.2">
      <c r="C47" s="25" t="s">
        <v>197</v>
      </c>
      <c r="I47" s="211"/>
      <c r="J47" s="211"/>
      <c r="K47" s="211"/>
      <c r="L47" s="211"/>
      <c r="M47" s="211"/>
      <c r="N47" s="211"/>
      <c r="O47" s="211"/>
      <c r="P47" s="211"/>
      <c r="Q47" s="211"/>
      <c r="R47" s="211"/>
      <c r="S47" s="211"/>
      <c r="T47" s="211"/>
      <c r="U47" s="211"/>
      <c r="V47" s="211"/>
      <c r="W47" s="211"/>
      <c r="X47" s="211"/>
      <c r="Z47" s="25" t="s">
        <v>196</v>
      </c>
      <c r="AH47" s="298"/>
      <c r="AI47" s="298"/>
      <c r="AJ47" s="298"/>
      <c r="AK47" s="298"/>
      <c r="AL47" s="298"/>
      <c r="AM47" s="298"/>
      <c r="AN47" s="298"/>
      <c r="AO47" s="298"/>
      <c r="AP47" s="298"/>
      <c r="AR47" s="25" t="s">
        <v>198</v>
      </c>
      <c r="AW47" s="299"/>
      <c r="AX47" s="299"/>
      <c r="AY47" s="299"/>
      <c r="AZ47" s="299"/>
      <c r="BA47" s="299"/>
      <c r="BB47" s="299"/>
      <c r="BC47" s="299"/>
      <c r="BD47" s="299"/>
      <c r="BE47" s="299"/>
      <c r="BF47" s="299"/>
      <c r="BG47" s="299"/>
      <c r="BH47" s="299"/>
      <c r="BJ47" s="25" t="s">
        <v>199</v>
      </c>
      <c r="BO47" s="299"/>
      <c r="BP47" s="299"/>
      <c r="BQ47" s="299"/>
      <c r="BR47" s="299"/>
      <c r="BS47" s="299"/>
      <c r="BT47" s="299"/>
      <c r="BU47" s="299"/>
      <c r="BV47" s="299"/>
      <c r="BW47" s="299"/>
      <c r="BX47" s="299"/>
      <c r="BY47" s="299"/>
      <c r="BZ47" s="25" t="s">
        <v>200</v>
      </c>
      <c r="CA47" s="299"/>
      <c r="CB47" s="299"/>
      <c r="CC47" s="299"/>
      <c r="CD47" s="299"/>
      <c r="CE47" s="299"/>
      <c r="CF47" s="299"/>
      <c r="CG47" s="299"/>
      <c r="CH47" s="299"/>
      <c r="CI47" s="299"/>
      <c r="CJ47" s="299"/>
      <c r="CK47" s="299"/>
      <c r="CS47" s="65">
        <f t="shared" si="3"/>
        <v>0</v>
      </c>
      <c r="CT47" s="84">
        <v>9</v>
      </c>
      <c r="CU47" s="85">
        <v>3</v>
      </c>
      <c r="CV47" s="86">
        <v>3.5</v>
      </c>
      <c r="CW47" s="88"/>
      <c r="CX47" s="88"/>
      <c r="CY47" s="88"/>
      <c r="CZ47" s="88"/>
      <c r="DA47" s="66"/>
      <c r="DB47" s="66"/>
      <c r="DC47" s="66"/>
      <c r="DD47" s="66"/>
    </row>
    <row r="48" spans="3:171" ht="15" customHeight="1" x14ac:dyDescent="0.2">
      <c r="CS48" s="65">
        <f t="shared" si="3"/>
        <v>0</v>
      </c>
      <c r="CT48" s="84">
        <v>4</v>
      </c>
      <c r="CU48" s="85">
        <v>3.5</v>
      </c>
      <c r="CV48" s="86">
        <v>4</v>
      </c>
      <c r="CW48" s="87"/>
      <c r="CX48" s="87"/>
      <c r="CY48" s="87"/>
      <c r="CZ48" s="87"/>
      <c r="DA48" s="66"/>
      <c r="DB48" s="66"/>
      <c r="DC48" s="66"/>
      <c r="DD48" s="66"/>
    </row>
    <row r="49" spans="1:108" ht="27" customHeight="1" x14ac:dyDescent="0.2">
      <c r="C49" s="235" t="s">
        <v>212</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5"/>
      <c r="BZ49" s="235"/>
      <c r="CA49" s="235"/>
      <c r="CB49" s="235"/>
      <c r="CC49" s="235"/>
      <c r="CD49" s="235"/>
      <c r="CE49" s="235"/>
      <c r="CF49" s="235"/>
      <c r="CG49" s="235"/>
      <c r="CH49" s="235"/>
      <c r="CI49" s="235"/>
      <c r="CJ49" s="235"/>
      <c r="CK49" s="235"/>
      <c r="CS49" s="65">
        <f t="shared" si="3"/>
        <v>0</v>
      </c>
      <c r="CT49" s="88">
        <v>22</v>
      </c>
      <c r="CU49" s="88">
        <v>4.01</v>
      </c>
      <c r="CV49" s="89">
        <v>5</v>
      </c>
      <c r="CW49" s="88"/>
      <c r="CX49" s="66"/>
      <c r="CY49" s="66"/>
      <c r="CZ49" s="66"/>
      <c r="DA49" s="66"/>
      <c r="DB49" s="66"/>
      <c r="DC49" s="66"/>
      <c r="DD49" s="66"/>
    </row>
    <row r="50" spans="1:108" ht="15" customHeight="1" x14ac:dyDescent="0.2">
      <c r="CS50" s="65">
        <f t="shared" si="3"/>
        <v>0</v>
      </c>
      <c r="CT50" s="88">
        <v>18</v>
      </c>
      <c r="CU50" s="88">
        <v>0</v>
      </c>
      <c r="CV50" s="66"/>
      <c r="CW50" s="66"/>
      <c r="CX50" s="66"/>
      <c r="CY50" s="66"/>
      <c r="CZ50" s="66"/>
      <c r="DA50" s="66"/>
      <c r="DB50" s="66"/>
      <c r="DC50" s="66"/>
      <c r="DD50" s="66"/>
    </row>
    <row r="51" spans="1:108" ht="25.5" customHeight="1" x14ac:dyDescent="0.2">
      <c r="C51" s="25" t="s">
        <v>201</v>
      </c>
      <c r="R51" s="298"/>
      <c r="S51" s="298"/>
      <c r="T51" s="298"/>
      <c r="U51" s="298"/>
      <c r="V51" s="298"/>
      <c r="W51" s="298"/>
      <c r="X51" s="298"/>
      <c r="Y51" s="298"/>
      <c r="Z51" s="298"/>
      <c r="AA51" s="300"/>
      <c r="AB51" s="300"/>
      <c r="AC51" s="108"/>
      <c r="AD51" s="108"/>
      <c r="AE51" s="55" t="s">
        <v>202</v>
      </c>
      <c r="AF51" s="108"/>
      <c r="AG51" s="108"/>
      <c r="AH51" s="108"/>
      <c r="AI51" s="108"/>
      <c r="AJ51" s="108"/>
      <c r="AK51" s="108"/>
      <c r="AL51" s="108"/>
      <c r="AM51" s="108"/>
      <c r="AN51" s="108"/>
      <c r="AO51" s="108"/>
      <c r="AP51" s="108"/>
      <c r="AQ51" s="298"/>
      <c r="AR51" s="300"/>
      <c r="AS51" s="300"/>
      <c r="AT51" s="300"/>
      <c r="AU51" s="300"/>
      <c r="AV51" s="300"/>
      <c r="AW51" s="300"/>
      <c r="AX51" s="300"/>
      <c r="AY51" s="300"/>
      <c r="AZ51" s="300"/>
      <c r="BA51" s="300"/>
      <c r="BB51" s="300"/>
      <c r="BC51" s="300"/>
      <c r="BD51" s="300"/>
      <c r="BE51" s="300"/>
      <c r="BF51" s="108"/>
      <c r="BG51" s="25" t="s">
        <v>249</v>
      </c>
      <c r="BH51" s="108"/>
      <c r="BI51" s="108"/>
      <c r="BJ51" s="108"/>
      <c r="BK51" s="298"/>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S51" s="66"/>
      <c r="CT51" s="90"/>
      <c r="CU51" s="90"/>
      <c r="CV51" s="66"/>
      <c r="CW51" s="66"/>
      <c r="CX51" s="66"/>
      <c r="CY51" s="66"/>
      <c r="CZ51" s="66"/>
      <c r="DA51" s="66"/>
      <c r="DB51" s="66"/>
      <c r="DC51" s="66"/>
      <c r="DD51" s="66"/>
    </row>
    <row r="52" spans="1:108" ht="20.25" customHeight="1" x14ac:dyDescent="0.2">
      <c r="CS52" s="66"/>
      <c r="CT52" s="66"/>
      <c r="CU52" s="66"/>
      <c r="CV52" s="294">
        <f>IF(CX3&lt;=1,22,IF(CX3&lt;=1.5,21.5,IF(CX3&lt;=2,21,IF(CX3&lt;=2.25,19,IF(CX3&lt;=2.5,17,IF(CX3&lt;=2.75,15,IF(CX3&lt;=3,13,IF(CX3&lt;=3.5,9,4))))))))</f>
        <v>22</v>
      </c>
      <c r="CW52" s="294"/>
      <c r="CX52" s="66"/>
      <c r="CY52" s="66"/>
      <c r="CZ52" s="66"/>
      <c r="DA52" s="66"/>
      <c r="DB52" s="66"/>
      <c r="DC52" s="66"/>
      <c r="DD52" s="66"/>
    </row>
    <row r="53" spans="1:108" ht="25.5" customHeight="1" x14ac:dyDescent="0.2">
      <c r="C53" s="295" t="s">
        <v>203</v>
      </c>
      <c r="D53" s="295"/>
      <c r="E53" s="295"/>
      <c r="F53" s="295"/>
      <c r="G53" s="295"/>
      <c r="H53" s="295"/>
      <c r="I53" s="295"/>
      <c r="J53" s="295"/>
      <c r="K53" s="295"/>
      <c r="L53" s="295"/>
      <c r="M53" s="295"/>
      <c r="N53" s="295"/>
      <c r="O53" s="295"/>
      <c r="P53" s="295"/>
      <c r="Q53" s="295"/>
      <c r="R53" s="295"/>
      <c r="S53" s="295"/>
      <c r="T53" s="295"/>
      <c r="U53" s="295"/>
      <c r="V53" s="295"/>
      <c r="W53" s="280"/>
      <c r="X53" s="280"/>
      <c r="Y53" s="280"/>
      <c r="Z53" s="280"/>
      <c r="AA53" s="280"/>
      <c r="AB53" s="280"/>
      <c r="AE53" s="284" t="s">
        <v>204</v>
      </c>
      <c r="AF53" s="296"/>
      <c r="AG53" s="296"/>
      <c r="AH53" s="296"/>
      <c r="AI53" s="296"/>
      <c r="AJ53" s="296"/>
      <c r="AK53" s="296"/>
      <c r="AL53" s="296"/>
      <c r="AM53" s="296"/>
      <c r="AN53" s="296"/>
      <c r="AO53" s="296"/>
      <c r="AP53" s="296"/>
      <c r="AQ53" s="297"/>
      <c r="AR53" s="297"/>
      <c r="AV53" s="284" t="s">
        <v>221</v>
      </c>
      <c r="AW53" s="296"/>
      <c r="AX53" s="296"/>
      <c r="AY53" s="296"/>
      <c r="AZ53" s="296"/>
      <c r="BA53" s="296"/>
      <c r="BB53" s="296"/>
      <c r="BC53" s="296"/>
      <c r="BD53" s="296"/>
      <c r="BE53" s="296"/>
      <c r="BF53" s="296"/>
      <c r="BG53" s="296"/>
      <c r="BH53" s="296"/>
      <c r="BI53" s="296"/>
      <c r="BJ53" s="296"/>
      <c r="BK53" s="296"/>
      <c r="BL53" s="296"/>
      <c r="BM53" s="296"/>
      <c r="BN53" s="296"/>
      <c r="BO53" s="296"/>
      <c r="BP53" s="296"/>
      <c r="BQ53" s="296"/>
      <c r="BR53" s="296"/>
      <c r="BS53" s="296"/>
      <c r="BT53" s="296"/>
      <c r="BU53" s="296"/>
      <c r="BV53" s="296"/>
      <c r="BW53" s="296"/>
      <c r="BX53" s="296"/>
      <c r="BY53" s="296"/>
      <c r="BZ53" s="296"/>
      <c r="CA53" s="296"/>
      <c r="CB53" s="296"/>
      <c r="CC53" s="296"/>
      <c r="CD53" s="296"/>
      <c r="CE53" s="296"/>
      <c r="CF53" s="296"/>
      <c r="CG53" s="296"/>
      <c r="CH53" s="296"/>
      <c r="CI53" s="296"/>
      <c r="CJ53" s="296"/>
      <c r="CK53" s="296"/>
      <c r="CN53" s="26"/>
      <c r="CP53" s="26"/>
      <c r="CQ53" s="64"/>
      <c r="CS53" s="66"/>
      <c r="CT53" s="66"/>
      <c r="CU53" s="66"/>
      <c r="CV53" s="294"/>
      <c r="CW53" s="294"/>
      <c r="CX53" s="66"/>
      <c r="CY53" s="66"/>
      <c r="CZ53" s="66"/>
      <c r="DA53" s="66"/>
      <c r="DB53" s="66"/>
      <c r="DC53" s="66"/>
      <c r="DD53" s="66"/>
    </row>
    <row r="54" spans="1:108" ht="25.5" customHeight="1" x14ac:dyDescent="0.2">
      <c r="C54" s="279" t="s">
        <v>27</v>
      </c>
      <c r="D54" s="279"/>
      <c r="E54" s="279"/>
      <c r="F54" s="279"/>
      <c r="G54" s="279"/>
      <c r="H54" s="279"/>
      <c r="I54" s="279"/>
      <c r="J54" s="279"/>
      <c r="K54" s="279"/>
      <c r="L54" s="279"/>
      <c r="M54" s="280"/>
      <c r="N54" s="280"/>
      <c r="O54" s="280"/>
      <c r="P54" s="279" t="s">
        <v>28</v>
      </c>
      <c r="Q54" s="279"/>
      <c r="R54" s="279"/>
      <c r="S54" s="279"/>
      <c r="T54" s="279"/>
      <c r="U54" s="279"/>
      <c r="V54" s="279"/>
      <c r="W54" s="279"/>
      <c r="X54" s="279"/>
      <c r="Y54" s="279"/>
      <c r="Z54" s="280"/>
      <c r="AA54" s="280"/>
      <c r="AB54" s="280"/>
      <c r="AE54" s="281">
        <f>+BQ54/CU22</f>
        <v>0</v>
      </c>
      <c r="AF54" s="282"/>
      <c r="AG54" s="282"/>
      <c r="AH54" s="282"/>
      <c r="AI54" s="282"/>
      <c r="AJ54" s="282"/>
      <c r="AK54" s="282"/>
      <c r="AL54" s="282"/>
      <c r="AM54" s="282"/>
      <c r="AN54" s="282"/>
      <c r="AO54" s="282"/>
      <c r="AP54" s="282"/>
      <c r="AQ54" s="282"/>
      <c r="AR54" s="283"/>
      <c r="AV54" s="284" t="s">
        <v>219</v>
      </c>
      <c r="AW54" s="285"/>
      <c r="AX54" s="285"/>
      <c r="AY54" s="285"/>
      <c r="AZ54" s="285"/>
      <c r="BA54" s="285"/>
      <c r="BB54" s="285"/>
      <c r="BC54" s="285"/>
      <c r="BD54" s="285"/>
      <c r="BE54" s="285"/>
      <c r="BF54" s="285"/>
      <c r="BG54" s="285"/>
      <c r="BH54" s="285"/>
      <c r="BI54" s="285"/>
      <c r="BJ54" s="285"/>
      <c r="BK54" s="285"/>
      <c r="BL54" s="285"/>
      <c r="BM54" s="285"/>
      <c r="BN54" s="285"/>
      <c r="BO54" s="285"/>
      <c r="BP54" s="285"/>
      <c r="BQ54" s="286">
        <f>IF(CD32&gt;0,VLOOKUP(1,CS24:CV35,4,FALSE),0)</f>
        <v>0</v>
      </c>
      <c r="BR54" s="225"/>
      <c r="BS54" s="225"/>
      <c r="BT54" s="225"/>
      <c r="BU54" s="225"/>
      <c r="BV54" s="225"/>
      <c r="BW54" s="225"/>
      <c r="BX54" s="225"/>
      <c r="BY54" s="225"/>
      <c r="BZ54" s="225"/>
      <c r="CA54" s="225"/>
      <c r="CB54" s="225"/>
      <c r="CC54" s="225"/>
      <c r="CD54" s="225"/>
      <c r="CE54" s="225"/>
      <c r="CF54" s="225"/>
      <c r="CG54" s="225"/>
      <c r="CH54" s="225"/>
      <c r="CI54" s="225"/>
      <c r="CJ54" s="225"/>
      <c r="CK54" s="287"/>
      <c r="CS54" s="65">
        <f>IF(AND($CD$32&gt;CT24,$CD$32&lt;=CU24),1,0)</f>
        <v>0</v>
      </c>
      <c r="CT54" s="84">
        <v>30</v>
      </c>
      <c r="CU54" s="85">
        <v>0</v>
      </c>
      <c r="CV54" s="86">
        <v>2</v>
      </c>
      <c r="CW54" s="66"/>
      <c r="CX54" s="66"/>
      <c r="CY54" s="66"/>
      <c r="CZ54" s="66"/>
      <c r="DA54" s="66"/>
      <c r="DB54" s="66"/>
      <c r="DC54" s="66"/>
      <c r="DD54" s="66"/>
    </row>
    <row r="55" spans="1:108" ht="25.5" customHeight="1" x14ac:dyDescent="0.2">
      <c r="C55" s="279">
        <f>IF(CD32&gt;0,VLOOKUP(1,CS54:CV64,3,FALSE),0)</f>
        <v>0</v>
      </c>
      <c r="D55" s="279"/>
      <c r="E55" s="279"/>
      <c r="F55" s="279"/>
      <c r="G55" s="279"/>
      <c r="H55" s="279"/>
      <c r="I55" s="279"/>
      <c r="J55" s="279"/>
      <c r="K55" s="279"/>
      <c r="L55" s="279"/>
      <c r="M55" s="280"/>
      <c r="N55" s="280"/>
      <c r="O55" s="280"/>
      <c r="P55" s="279">
        <f>IF(+CD32&gt;0,VLOOKUP(1,CS54:CV64,4,FALSE),0)</f>
        <v>0</v>
      </c>
      <c r="Q55" s="279"/>
      <c r="R55" s="279"/>
      <c r="S55" s="279"/>
      <c r="T55" s="279"/>
      <c r="U55" s="279"/>
      <c r="V55" s="279"/>
      <c r="W55" s="279"/>
      <c r="X55" s="279"/>
      <c r="Y55" s="279"/>
      <c r="Z55" s="280"/>
      <c r="AA55" s="280"/>
      <c r="AB55" s="280"/>
      <c r="AE55" s="288" t="s">
        <v>235</v>
      </c>
      <c r="AF55" s="289"/>
      <c r="AG55" s="289"/>
      <c r="AH55" s="289"/>
      <c r="AI55" s="289"/>
      <c r="AJ55" s="289"/>
      <c r="AK55" s="289"/>
      <c r="AL55" s="289"/>
      <c r="AM55" s="289"/>
      <c r="AN55" s="290"/>
      <c r="AO55" s="291">
        <f>+CD32/CU22</f>
        <v>0</v>
      </c>
      <c r="AP55" s="292"/>
      <c r="AQ55" s="292"/>
      <c r="AR55" s="293"/>
      <c r="AV55" s="284" t="s">
        <v>220</v>
      </c>
      <c r="AW55" s="285"/>
      <c r="AX55" s="285"/>
      <c r="AY55" s="285"/>
      <c r="AZ55" s="285"/>
      <c r="BA55" s="285"/>
      <c r="BB55" s="285"/>
      <c r="BC55" s="285"/>
      <c r="BD55" s="285"/>
      <c r="BE55" s="285"/>
      <c r="BF55" s="285"/>
      <c r="BG55" s="285"/>
      <c r="BH55" s="285"/>
      <c r="BI55" s="285"/>
      <c r="BJ55" s="285"/>
      <c r="BK55" s="285"/>
      <c r="BL55" s="285"/>
      <c r="BM55" s="285"/>
      <c r="BN55" s="285"/>
      <c r="BO55" s="285"/>
      <c r="BP55" s="285"/>
      <c r="BQ55" s="270"/>
      <c r="BR55" s="152"/>
      <c r="BS55" s="152"/>
      <c r="BT55" s="152"/>
      <c r="BU55" s="152"/>
      <c r="BV55" s="152"/>
      <c r="BW55" s="152"/>
      <c r="BX55" s="152"/>
      <c r="BY55" s="152"/>
      <c r="BZ55" s="152"/>
      <c r="CA55" s="152"/>
      <c r="CB55" s="152"/>
      <c r="CC55" s="152"/>
      <c r="CD55" s="152"/>
      <c r="CE55" s="152"/>
      <c r="CF55" s="152"/>
      <c r="CG55" s="152"/>
      <c r="CH55" s="152"/>
      <c r="CI55" s="152"/>
      <c r="CJ55" s="152"/>
      <c r="CK55" s="271"/>
      <c r="CS55" s="65">
        <f t="shared" ref="CS55:CS64" si="4">IF(AND($CD$32&gt;CT25,$CD$32&lt;=CU25),1,0)</f>
        <v>0</v>
      </c>
      <c r="CT55" s="84">
        <v>25</v>
      </c>
      <c r="CU55" s="85">
        <v>2</v>
      </c>
      <c r="CV55" s="86">
        <v>4</v>
      </c>
      <c r="CW55" s="66"/>
      <c r="CX55" s="66"/>
      <c r="CY55" s="66"/>
      <c r="CZ55" s="66"/>
      <c r="DA55" s="66"/>
      <c r="DB55" s="66"/>
      <c r="DC55" s="66"/>
      <c r="DD55" s="66"/>
    </row>
    <row r="56" spans="1:108" x14ac:dyDescent="0.2">
      <c r="BL56" s="277" t="str">
        <f>IF(BQ55&gt;BQ54,"ERROR EN EL VALOR DEL SUBSIDIO SOLICITADO"," ")</f>
        <v xml:space="preserve"> </v>
      </c>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78"/>
      <c r="CI56" s="278"/>
      <c r="CJ56" s="278"/>
      <c r="CK56" s="278"/>
      <c r="CS56" s="65">
        <f>IF(AND($CD$32&gt;CT26,$CD$32&lt;=CU26),1,0)</f>
        <v>0</v>
      </c>
      <c r="CT56" s="84">
        <v>0</v>
      </c>
      <c r="CU56" s="85">
        <v>4.01</v>
      </c>
      <c r="CV56" s="86">
        <v>5</v>
      </c>
      <c r="CW56" s="66"/>
      <c r="CX56" s="66"/>
      <c r="CY56" s="66"/>
      <c r="CZ56" s="66"/>
      <c r="DA56" s="66"/>
      <c r="DB56" s="66"/>
      <c r="DC56" s="66"/>
      <c r="DD56" s="66"/>
    </row>
    <row r="57" spans="1:108" ht="15" x14ac:dyDescent="0.2">
      <c r="C57" s="25" t="s">
        <v>205</v>
      </c>
      <c r="T57" s="272"/>
      <c r="U57" s="273"/>
      <c r="V57" s="273"/>
      <c r="W57" s="273"/>
      <c r="X57" s="273"/>
      <c r="Y57" s="273"/>
      <c r="Z57" s="273"/>
      <c r="AA57" s="273"/>
      <c r="AB57" s="273"/>
      <c r="AC57" s="273"/>
      <c r="AD57" s="273"/>
      <c r="AE57" s="273"/>
      <c r="AF57" s="273"/>
      <c r="AG57" s="273"/>
      <c r="AH57" s="273"/>
      <c r="AJ57" s="25" t="s">
        <v>209</v>
      </c>
      <c r="AP57" s="272"/>
      <c r="AQ57" s="274"/>
      <c r="AR57" s="274"/>
      <c r="AS57" s="274"/>
      <c r="AT57" s="274"/>
      <c r="AU57" s="274"/>
      <c r="AV57" s="274"/>
      <c r="AW57" s="274"/>
      <c r="AX57" s="274"/>
      <c r="AY57" s="274"/>
      <c r="AZ57" s="25" t="s">
        <v>207</v>
      </c>
      <c r="BH57" s="275"/>
      <c r="BI57" s="275"/>
      <c r="BJ57" s="275"/>
      <c r="BK57" s="275"/>
      <c r="BL57" s="275"/>
      <c r="BM57" s="275"/>
      <c r="BN57" s="275"/>
      <c r="BO57" s="275"/>
      <c r="BP57" s="275"/>
      <c r="BQ57" s="275"/>
      <c r="BR57" s="275"/>
      <c r="BS57" s="275"/>
      <c r="BT57" s="275"/>
      <c r="BU57" s="275"/>
      <c r="BV57" s="275"/>
      <c r="BW57" s="275"/>
      <c r="BX57" s="275"/>
      <c r="BY57" s="275"/>
      <c r="BZ57" s="275"/>
      <c r="CB57" s="25" t="s">
        <v>206</v>
      </c>
      <c r="CI57" s="276"/>
      <c r="CJ57" s="276"/>
      <c r="CK57" s="276"/>
      <c r="CS57" s="65">
        <f t="shared" si="4"/>
        <v>0</v>
      </c>
      <c r="CT57" s="84">
        <v>0</v>
      </c>
      <c r="CU57" s="85">
        <v>0</v>
      </c>
      <c r="CV57" s="86">
        <v>0</v>
      </c>
      <c r="CW57" s="66"/>
      <c r="CX57" s="66"/>
      <c r="CY57" s="66"/>
      <c r="CZ57" s="66"/>
      <c r="DA57" s="66"/>
      <c r="DB57" s="66"/>
      <c r="DC57" s="66"/>
      <c r="DD57" s="66"/>
    </row>
    <row r="58" spans="1:108" ht="15" customHeight="1" thickBo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S58" s="65">
        <f t="shared" si="4"/>
        <v>0</v>
      </c>
      <c r="CT58" s="84">
        <v>0</v>
      </c>
      <c r="CU58" s="85">
        <v>0</v>
      </c>
      <c r="CV58" s="86">
        <v>0</v>
      </c>
      <c r="CW58" s="66"/>
      <c r="CX58" s="66"/>
      <c r="CY58" s="66"/>
      <c r="CZ58" s="66"/>
      <c r="DA58" s="66"/>
      <c r="DB58" s="66"/>
      <c r="DC58" s="66"/>
      <c r="DD58" s="66"/>
    </row>
    <row r="59" spans="1:108" x14ac:dyDescent="0.2">
      <c r="CS59" s="65">
        <f t="shared" si="4"/>
        <v>0</v>
      </c>
      <c r="CT59" s="84">
        <v>0</v>
      </c>
      <c r="CU59" s="85">
        <v>0</v>
      </c>
      <c r="CV59" s="86">
        <v>0</v>
      </c>
      <c r="CW59" s="66"/>
      <c r="CX59" s="66"/>
      <c r="CY59" s="66"/>
      <c r="CZ59" s="66"/>
      <c r="DA59" s="66"/>
      <c r="DB59" s="66"/>
      <c r="DC59" s="66"/>
      <c r="DD59" s="66"/>
    </row>
    <row r="60" spans="1:108" ht="27" customHeight="1" x14ac:dyDescent="0.2">
      <c r="C60" s="235" t="s">
        <v>4</v>
      </c>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5"/>
      <c r="BW60" s="235"/>
      <c r="BX60" s="235"/>
      <c r="BY60" s="235"/>
      <c r="BZ60" s="235"/>
      <c r="CA60" s="235"/>
      <c r="CB60" s="235"/>
      <c r="CC60" s="235"/>
      <c r="CD60" s="235"/>
      <c r="CE60" s="235"/>
      <c r="CF60" s="235"/>
      <c r="CG60" s="235"/>
      <c r="CH60" s="235"/>
      <c r="CI60" s="235"/>
      <c r="CJ60" s="235"/>
      <c r="CK60" s="235"/>
      <c r="CS60" s="65">
        <f t="shared" si="4"/>
        <v>0</v>
      </c>
      <c r="CT60" s="84">
        <v>0</v>
      </c>
      <c r="CU60" s="85">
        <v>0</v>
      </c>
      <c r="CV60" s="86">
        <v>0</v>
      </c>
      <c r="CW60" s="66"/>
      <c r="CX60" s="66"/>
      <c r="CY60" s="66"/>
      <c r="CZ60" s="66"/>
      <c r="DA60" s="66"/>
      <c r="DB60" s="66"/>
      <c r="DC60" s="66"/>
      <c r="DD60" s="66"/>
    </row>
    <row r="61" spans="1:108" ht="15" customHeight="1" x14ac:dyDescent="0.2">
      <c r="CS61" s="65">
        <f t="shared" si="4"/>
        <v>0</v>
      </c>
      <c r="CT61" s="84">
        <v>0</v>
      </c>
      <c r="CU61" s="85">
        <v>0</v>
      </c>
      <c r="CV61" s="86">
        <v>0</v>
      </c>
      <c r="CW61" s="66"/>
      <c r="CX61" s="66"/>
      <c r="CY61" s="66"/>
      <c r="CZ61" s="66"/>
      <c r="DA61" s="66"/>
      <c r="DB61" s="66"/>
      <c r="DC61" s="66"/>
      <c r="DD61" s="66"/>
    </row>
    <row r="62" spans="1:108" ht="21" customHeight="1" x14ac:dyDescent="0.2">
      <c r="D62" s="39" t="s">
        <v>210</v>
      </c>
      <c r="BI62" t="s">
        <v>175</v>
      </c>
      <c r="BS62" s="261"/>
      <c r="BT62" s="261"/>
      <c r="BU62" s="261"/>
      <c r="BV62" s="261"/>
      <c r="BW62" s="261"/>
      <c r="BX62" s="261"/>
      <c r="BY62" s="261"/>
      <c r="BZ62" s="261"/>
      <c r="CA62" s="261"/>
      <c r="CB62" s="261"/>
      <c r="CC62" s="261"/>
      <c r="CD62" s="261"/>
      <c r="CE62" s="261"/>
      <c r="CF62" s="261"/>
      <c r="CG62" s="261"/>
      <c r="CH62" s="261"/>
      <c r="CI62" s="261"/>
      <c r="CJ62" s="261"/>
      <c r="CK62" s="261"/>
      <c r="CS62" s="65">
        <f t="shared" si="4"/>
        <v>0</v>
      </c>
      <c r="CT62" s="84">
        <v>4</v>
      </c>
      <c r="CU62" s="85">
        <v>3.5</v>
      </c>
      <c r="CV62" s="86">
        <v>4</v>
      </c>
      <c r="CW62" s="66"/>
      <c r="CX62" s="66"/>
      <c r="CY62" s="66"/>
      <c r="CZ62" s="66"/>
      <c r="DA62" s="66"/>
      <c r="DB62" s="66"/>
      <c r="DC62" s="66"/>
      <c r="DD62" s="66"/>
    </row>
    <row r="63" spans="1:108" x14ac:dyDescent="0.2">
      <c r="CS63" s="65">
        <f t="shared" si="4"/>
        <v>0</v>
      </c>
      <c r="CT63" s="88">
        <v>22</v>
      </c>
      <c r="CU63" s="88">
        <v>0</v>
      </c>
      <c r="CV63" s="89">
        <v>1</v>
      </c>
      <c r="CW63" s="66"/>
      <c r="CX63" s="66"/>
      <c r="CY63" s="66"/>
      <c r="CZ63" s="66"/>
      <c r="DA63" s="66"/>
      <c r="DB63" s="66"/>
      <c r="DC63" s="66"/>
      <c r="DD63" s="66"/>
    </row>
    <row r="64" spans="1:108" ht="14.25" customHeight="1" x14ac:dyDescent="0.2">
      <c r="D64" t="s">
        <v>9</v>
      </c>
      <c r="T64" s="262">
        <f>+C22</f>
        <v>0</v>
      </c>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T64" s="25" t="s">
        <v>211</v>
      </c>
      <c r="BI64" s="264">
        <f>+AY22</f>
        <v>0</v>
      </c>
      <c r="BJ64" s="264"/>
      <c r="BK64" s="264"/>
      <c r="BL64" s="264"/>
      <c r="BM64" s="264"/>
      <c r="BN64" s="264"/>
      <c r="BO64" s="264"/>
      <c r="BP64" s="263"/>
      <c r="BQ64" s="263"/>
      <c r="BR64" s="263"/>
      <c r="CS64" s="65">
        <f t="shared" si="4"/>
        <v>0</v>
      </c>
      <c r="CT64" s="88">
        <v>18</v>
      </c>
      <c r="CU64" s="88">
        <v>0</v>
      </c>
      <c r="CV64" s="66"/>
      <c r="CW64" s="66"/>
      <c r="CX64" s="66"/>
      <c r="CY64" s="66"/>
      <c r="CZ64" s="66"/>
      <c r="DA64" s="66"/>
      <c r="DB64" s="66"/>
      <c r="DC64" s="66"/>
      <c r="DD64" s="66"/>
    </row>
    <row r="65" spans="3:108" x14ac:dyDescent="0.2">
      <c r="CS65" s="66"/>
      <c r="CT65" s="66"/>
      <c r="CU65" s="66"/>
      <c r="CV65" s="66"/>
      <c r="CW65" s="66"/>
      <c r="CX65" s="66"/>
      <c r="CY65" s="66"/>
      <c r="CZ65" s="66"/>
      <c r="DA65" s="66"/>
      <c r="DB65" s="66"/>
      <c r="DC65" s="66"/>
      <c r="DD65" s="66"/>
    </row>
    <row r="66" spans="3:108" ht="12.75" customHeight="1" x14ac:dyDescent="0.2">
      <c r="D66" s="25" t="s">
        <v>205</v>
      </c>
      <c r="U66" s="265">
        <f>+T57</f>
        <v>0</v>
      </c>
      <c r="V66" s="263"/>
      <c r="W66" s="263"/>
      <c r="X66" s="263"/>
      <c r="Y66" s="263"/>
      <c r="Z66" s="263"/>
      <c r="AA66" s="263"/>
      <c r="AB66" s="263"/>
      <c r="AC66" s="263"/>
      <c r="AD66" s="263"/>
      <c r="AE66" s="263"/>
      <c r="AF66" s="263"/>
      <c r="AG66" s="263"/>
      <c r="AH66" s="263"/>
      <c r="AI66" s="263"/>
      <c r="AK66" s="25" t="s">
        <v>209</v>
      </c>
      <c r="AQ66" s="266">
        <f>+AP57</f>
        <v>0</v>
      </c>
      <c r="AR66" s="266"/>
      <c r="AS66" s="266"/>
      <c r="AT66" s="266"/>
      <c r="AU66" s="266"/>
      <c r="AV66" s="266"/>
      <c r="AW66" s="266"/>
      <c r="AX66" s="266"/>
      <c r="AY66" s="266"/>
      <c r="AZ66" s="266"/>
      <c r="BA66" s="25" t="s">
        <v>207</v>
      </c>
      <c r="BI66" s="267">
        <f>+BH57</f>
        <v>0</v>
      </c>
      <c r="BJ66" s="268"/>
      <c r="BK66" s="268"/>
      <c r="BL66" s="268"/>
      <c r="BM66" s="268"/>
      <c r="BN66" s="268"/>
      <c r="BO66" s="268"/>
      <c r="BP66" s="268"/>
      <c r="BQ66" s="268"/>
      <c r="BR66" s="268"/>
      <c r="BS66" s="268"/>
      <c r="BT66" s="268"/>
      <c r="BU66" s="268"/>
      <c r="BV66" s="268"/>
      <c r="BW66" s="268"/>
      <c r="BX66" s="268"/>
      <c r="BY66" s="268"/>
      <c r="BZ66" s="268"/>
      <c r="CA66" s="268"/>
      <c r="CC66" s="25" t="s">
        <v>206</v>
      </c>
      <c r="CJ66" s="269">
        <f>+CI57</f>
        <v>0</v>
      </c>
      <c r="CK66" s="269"/>
      <c r="CL66" s="269"/>
    </row>
    <row r="67" spans="3:108" ht="12" customHeight="1" x14ac:dyDescent="0.2"/>
    <row r="68" spans="3:108" ht="27" customHeight="1" x14ac:dyDescent="0.2">
      <c r="C68" s="235" t="s">
        <v>222</v>
      </c>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35"/>
      <c r="BS68" s="235"/>
      <c r="BT68" s="235"/>
      <c r="BU68" s="235"/>
      <c r="BV68" s="235"/>
      <c r="BW68" s="235"/>
      <c r="BX68" s="235"/>
      <c r="BY68" s="235"/>
      <c r="BZ68" s="235"/>
      <c r="CA68" s="235"/>
      <c r="CB68" s="235"/>
      <c r="CC68" s="235"/>
      <c r="CD68" s="235"/>
      <c r="CE68" s="235"/>
      <c r="CF68" s="235"/>
      <c r="CG68" s="235"/>
      <c r="CH68" s="235"/>
      <c r="CI68" s="235"/>
      <c r="CJ68" s="235"/>
      <c r="CK68" s="235"/>
    </row>
    <row r="69" spans="3:108" ht="11.25" customHeight="1" x14ac:dyDescent="0.2"/>
    <row r="70" spans="3:108" ht="23.25" customHeight="1" x14ac:dyDescent="0.2">
      <c r="C70" s="236" t="s">
        <v>47</v>
      </c>
      <c r="D70" s="236"/>
      <c r="E70" s="236"/>
      <c r="F70" s="236"/>
      <c r="G70" s="236"/>
      <c r="H70" s="236"/>
      <c r="I70" s="236"/>
      <c r="J70" s="236"/>
      <c r="K70" s="236"/>
      <c r="L70" s="236"/>
      <c r="M70" s="236"/>
      <c r="N70" s="236"/>
      <c r="O70" s="236"/>
      <c r="P70" s="237"/>
      <c r="Q70" s="237"/>
      <c r="R70" s="237"/>
      <c r="S70" s="237"/>
      <c r="T70" s="237"/>
      <c r="U70" s="236" t="s">
        <v>11</v>
      </c>
      <c r="V70" s="236"/>
      <c r="W70" s="236"/>
      <c r="X70" s="236"/>
      <c r="Y70" s="236"/>
      <c r="Z70" s="236"/>
      <c r="AA70" s="236"/>
      <c r="AB70" s="236"/>
      <c r="AC70" s="236"/>
      <c r="AD70" s="236"/>
      <c r="AE70" s="236"/>
      <c r="AF70" s="236"/>
      <c r="AG70" s="236"/>
      <c r="AH70" s="236"/>
      <c r="AI70" s="236"/>
      <c r="AJ70" s="238"/>
      <c r="AK70" s="238"/>
      <c r="AL70" s="238"/>
      <c r="AM70" s="239"/>
      <c r="AN70" s="239"/>
      <c r="AO70" s="239"/>
      <c r="AP70" s="239"/>
      <c r="AQ70" s="239"/>
      <c r="AR70" s="239"/>
      <c r="AS70" s="239"/>
      <c r="AT70" s="239"/>
      <c r="AU70" s="239"/>
      <c r="AV70" s="239"/>
      <c r="AX70" s="236" t="s">
        <v>33</v>
      </c>
      <c r="AY70" s="240"/>
      <c r="AZ70" s="240"/>
      <c r="BA70" s="240"/>
      <c r="BB70" s="240"/>
      <c r="BC70" s="240"/>
      <c r="BD70" s="240"/>
      <c r="BE70" s="240"/>
      <c r="BF70" s="240"/>
      <c r="BG70" s="240"/>
      <c r="BH70" s="240"/>
      <c r="BI70" s="240"/>
      <c r="BJ70" s="240"/>
      <c r="BK70" s="240"/>
      <c r="BL70" s="240"/>
      <c r="BM70" s="240"/>
      <c r="BN70" s="240"/>
      <c r="BO70" s="240"/>
      <c r="BP70" s="240"/>
      <c r="BQ70" s="240"/>
      <c r="BR70" s="194"/>
      <c r="BS70" s="194"/>
      <c r="BT70" s="194"/>
      <c r="BU70" s="194"/>
      <c r="BV70" s="194"/>
      <c r="BW70" s="194"/>
      <c r="BX70" s="194"/>
      <c r="BY70" s="194"/>
      <c r="BZ70" s="194"/>
      <c r="CA70" s="194"/>
      <c r="CB70" s="194"/>
      <c r="CC70" s="194"/>
      <c r="CD70" s="194"/>
      <c r="CE70" s="194"/>
      <c r="CF70" s="194"/>
      <c r="CG70" s="194"/>
      <c r="CH70" s="194"/>
      <c r="CI70" s="194"/>
      <c r="CJ70" s="194"/>
      <c r="CK70" s="241"/>
    </row>
    <row r="71" spans="3:108" ht="23.25" customHeight="1" x14ac:dyDescent="0.2">
      <c r="C71" s="236"/>
      <c r="D71" s="236"/>
      <c r="E71" s="236"/>
      <c r="F71" s="236"/>
      <c r="G71" s="236"/>
      <c r="H71" s="236"/>
      <c r="I71" s="236"/>
      <c r="J71" s="236"/>
      <c r="K71" s="236"/>
      <c r="L71" s="236"/>
      <c r="M71" s="236"/>
      <c r="N71" s="236"/>
      <c r="O71" s="236"/>
      <c r="P71" s="237"/>
      <c r="Q71" s="237"/>
      <c r="R71" s="237"/>
      <c r="S71" s="237"/>
      <c r="T71" s="237"/>
      <c r="U71" s="236" t="s">
        <v>215</v>
      </c>
      <c r="V71" s="236"/>
      <c r="W71" s="236"/>
      <c r="X71" s="236"/>
      <c r="Y71" s="236"/>
      <c r="Z71" s="236"/>
      <c r="AA71" s="236"/>
      <c r="AB71" s="236"/>
      <c r="AC71" s="236"/>
      <c r="AD71" s="236"/>
      <c r="AE71" s="236"/>
      <c r="AF71" s="236"/>
      <c r="AG71" s="236"/>
      <c r="AH71" s="236"/>
      <c r="AI71" s="236"/>
      <c r="AJ71" s="238"/>
      <c r="AK71" s="238"/>
      <c r="AL71" s="238"/>
      <c r="AM71" s="239"/>
      <c r="AN71" s="239"/>
      <c r="AO71" s="239"/>
      <c r="AP71" s="239"/>
      <c r="AQ71" s="239"/>
      <c r="AR71" s="239"/>
      <c r="AS71" s="239"/>
      <c r="AT71" s="239"/>
      <c r="AU71" s="239"/>
      <c r="AV71" s="239"/>
      <c r="AX71" s="236" t="s">
        <v>23</v>
      </c>
      <c r="AY71" s="240"/>
      <c r="AZ71" s="240"/>
      <c r="BA71" s="240"/>
      <c r="BB71" s="240"/>
      <c r="BC71" s="240"/>
      <c r="BD71" s="240"/>
      <c r="BE71" s="240"/>
      <c r="BF71" s="240"/>
      <c r="BG71" s="240"/>
      <c r="BH71" s="240"/>
      <c r="BI71" s="240"/>
      <c r="BJ71" s="240"/>
      <c r="BK71" s="240"/>
      <c r="BL71" s="240"/>
      <c r="BM71" s="240"/>
      <c r="BN71" s="240"/>
      <c r="BO71" s="240"/>
      <c r="BP71" s="240"/>
      <c r="BQ71" s="240"/>
      <c r="BR71" s="242"/>
      <c r="BS71" s="242"/>
      <c r="BT71" s="242"/>
      <c r="BU71" s="242"/>
      <c r="BV71" s="242"/>
      <c r="BW71" s="242"/>
      <c r="BX71" s="242"/>
      <c r="BY71" s="242"/>
      <c r="BZ71" s="242"/>
      <c r="CA71" s="242"/>
      <c r="CB71" s="242"/>
      <c r="CC71" s="242"/>
      <c r="CD71" s="242"/>
      <c r="CE71" s="242"/>
      <c r="CF71" s="242"/>
      <c r="CG71" s="242"/>
      <c r="CH71" s="242"/>
      <c r="CI71" s="242"/>
      <c r="CJ71" s="242"/>
      <c r="CK71" s="242"/>
    </row>
    <row r="72" spans="3:108" ht="23.25" customHeight="1" x14ac:dyDescent="0.2">
      <c r="C72" s="236"/>
      <c r="D72" s="236"/>
      <c r="E72" s="236"/>
      <c r="F72" s="236"/>
      <c r="G72" s="236"/>
      <c r="H72" s="236"/>
      <c r="I72" s="236"/>
      <c r="J72" s="236"/>
      <c r="K72" s="236"/>
      <c r="L72" s="236"/>
      <c r="M72" s="236"/>
      <c r="N72" s="236"/>
      <c r="O72" s="236"/>
      <c r="P72" s="237"/>
      <c r="Q72" s="237"/>
      <c r="R72" s="237"/>
      <c r="S72" s="237"/>
      <c r="T72" s="237"/>
      <c r="U72" s="236" t="s">
        <v>32</v>
      </c>
      <c r="V72" s="236"/>
      <c r="W72" s="236"/>
      <c r="X72" s="236"/>
      <c r="Y72" s="236"/>
      <c r="Z72" s="236"/>
      <c r="AA72" s="236"/>
      <c r="AB72" s="236"/>
      <c r="AC72" s="236"/>
      <c r="AD72" s="236"/>
      <c r="AE72" s="236"/>
      <c r="AF72" s="236"/>
      <c r="AG72" s="236"/>
      <c r="AH72" s="236"/>
      <c r="AI72" s="236"/>
      <c r="AJ72" s="238"/>
      <c r="AK72" s="238"/>
      <c r="AL72" s="238"/>
      <c r="AM72" s="250">
        <f>SUM(AM70:AV71)</f>
        <v>0</v>
      </c>
      <c r="AN72" s="250"/>
      <c r="AO72" s="250"/>
      <c r="AP72" s="250"/>
      <c r="AQ72" s="250"/>
      <c r="AR72" s="250"/>
      <c r="AS72" s="250"/>
      <c r="AT72" s="250"/>
      <c r="AU72" s="250"/>
      <c r="AV72" s="250"/>
      <c r="AX72" s="251" t="s">
        <v>49</v>
      </c>
      <c r="AY72" s="252"/>
      <c r="AZ72" s="252"/>
      <c r="BA72" s="252"/>
      <c r="BB72" s="252"/>
      <c r="BC72" s="252"/>
      <c r="BD72" s="252"/>
      <c r="BE72" s="252"/>
      <c r="BF72" s="252"/>
      <c r="BG72" s="252"/>
      <c r="BH72" s="252"/>
      <c r="BI72" s="252"/>
      <c r="BJ72" s="252"/>
      <c r="BK72" s="252"/>
      <c r="BL72" s="252"/>
      <c r="BM72" s="252"/>
      <c r="BN72" s="252"/>
      <c r="BO72" s="252"/>
      <c r="BP72" s="252"/>
      <c r="BQ72" s="252"/>
      <c r="BR72" s="48"/>
      <c r="BS72" s="49"/>
      <c r="BT72" s="253" t="s">
        <v>0</v>
      </c>
      <c r="BU72" s="254"/>
      <c r="BV72" s="254"/>
      <c r="BW72" s="243"/>
      <c r="BX72" s="244"/>
      <c r="BY72" s="244"/>
      <c r="BZ72" s="48"/>
      <c r="CA72" s="49"/>
      <c r="CB72" s="49"/>
      <c r="CC72" s="49"/>
      <c r="CD72" s="178" t="s">
        <v>1</v>
      </c>
      <c r="CE72" s="172"/>
      <c r="CF72" s="256"/>
      <c r="CG72" s="243"/>
      <c r="CH72" s="244"/>
      <c r="CI72" s="244"/>
      <c r="CJ72" s="48"/>
      <c r="CK72" s="52"/>
    </row>
    <row r="73" spans="3:108" ht="23.25" customHeight="1" x14ac:dyDescent="0.2">
      <c r="C73" s="245" t="s">
        <v>48</v>
      </c>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6"/>
      <c r="AI73" s="246"/>
      <c r="AJ73" s="246"/>
      <c r="AK73" s="246"/>
      <c r="AL73" s="246"/>
      <c r="AM73" s="247"/>
      <c r="AN73" s="247"/>
      <c r="AO73" s="247"/>
      <c r="AP73" s="247"/>
      <c r="AQ73" s="247"/>
      <c r="AR73" s="247"/>
      <c r="AS73" s="247"/>
      <c r="AT73" s="247"/>
      <c r="AU73" s="247"/>
      <c r="AV73" s="247"/>
      <c r="AX73" s="252"/>
      <c r="AY73" s="252"/>
      <c r="AZ73" s="252"/>
      <c r="BA73" s="252"/>
      <c r="BB73" s="252"/>
      <c r="BC73" s="252"/>
      <c r="BD73" s="252"/>
      <c r="BE73" s="252"/>
      <c r="BF73" s="252"/>
      <c r="BG73" s="252"/>
      <c r="BH73" s="252"/>
      <c r="BI73" s="252"/>
      <c r="BJ73" s="252"/>
      <c r="BK73" s="252"/>
      <c r="BL73" s="252"/>
      <c r="BM73" s="252"/>
      <c r="BN73" s="252"/>
      <c r="BO73" s="252"/>
      <c r="BP73" s="252"/>
      <c r="BQ73" s="252"/>
      <c r="BR73" s="50"/>
      <c r="BS73" s="51"/>
      <c r="BT73" s="255"/>
      <c r="BU73" s="254"/>
      <c r="BV73" s="254"/>
      <c r="BW73" s="234"/>
      <c r="BX73" s="234"/>
      <c r="BY73" s="234"/>
      <c r="BZ73" s="50"/>
      <c r="CA73" s="51"/>
      <c r="CB73" s="51"/>
      <c r="CC73" s="51"/>
      <c r="CD73" s="191"/>
      <c r="CE73" s="191"/>
      <c r="CF73" s="257"/>
      <c r="CG73" s="234"/>
      <c r="CH73" s="234"/>
      <c r="CI73" s="234"/>
      <c r="CJ73" s="50"/>
      <c r="CK73" s="53"/>
    </row>
    <row r="74" spans="3:108" ht="11.25" customHeight="1" x14ac:dyDescent="0.2">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row>
    <row r="75" spans="3:108" ht="27" customHeight="1" x14ac:dyDescent="0.2">
      <c r="C75" s="352" t="str">
        <f>IF(AM72&gt;0,IF(AM72=AT94,"OK","ERROR ENTRE VALOR VIVIENDA Y FINANCIACION TOTAL")," ")</f>
        <v xml:space="preserve"> </v>
      </c>
      <c r="D75" s="352"/>
      <c r="E75" s="352"/>
      <c r="F75" s="352"/>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52"/>
      <c r="AG75" s="352"/>
      <c r="AH75" s="352"/>
      <c r="AI75" s="352"/>
      <c r="AJ75" s="352"/>
      <c r="AK75" s="352"/>
      <c r="AL75" s="353"/>
      <c r="AM75" s="351" t="s">
        <v>223</v>
      </c>
      <c r="AN75" s="351"/>
      <c r="AO75" s="351"/>
      <c r="AP75" s="351"/>
      <c r="AQ75" s="351"/>
      <c r="AR75" s="351"/>
      <c r="AS75" s="351"/>
      <c r="AT75" s="351"/>
      <c r="AU75" s="351"/>
      <c r="AV75" s="351"/>
      <c r="AW75" s="351"/>
      <c r="AX75" s="351"/>
      <c r="AY75" s="351"/>
      <c r="AZ75" s="351"/>
      <c r="BA75" s="351"/>
      <c r="BB75" s="351"/>
      <c r="BC75" s="248" t="str">
        <f>IF(AM73&gt;0,IF(AM73=AT94,"OK","ERROR ENTRE VALOR VIVIENDA Y FINANCIACION TOTAL")," ")</f>
        <v xml:space="preserve"> </v>
      </c>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row>
    <row r="76" spans="3:108" ht="11.25" customHeight="1" x14ac:dyDescent="0.2">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row>
    <row r="77" spans="3:108" ht="24.75" customHeight="1" x14ac:dyDescent="0.2">
      <c r="C77" s="258" t="s">
        <v>21</v>
      </c>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60"/>
      <c r="AT77" s="55"/>
      <c r="AU77" s="258" t="s">
        <v>22</v>
      </c>
      <c r="AV77" s="259"/>
      <c r="AW77" s="259"/>
      <c r="AX77" s="259"/>
      <c r="AY77" s="259"/>
      <c r="AZ77" s="259"/>
      <c r="BA77" s="259"/>
      <c r="BB77" s="259"/>
      <c r="BC77" s="259"/>
      <c r="BD77" s="259"/>
      <c r="BE77" s="259"/>
      <c r="BF77" s="259"/>
      <c r="BG77" s="259"/>
      <c r="BH77" s="259"/>
      <c r="BI77" s="259"/>
      <c r="BJ77" s="259"/>
      <c r="BK77" s="259"/>
      <c r="BL77" s="259"/>
      <c r="BM77" s="259"/>
      <c r="BN77" s="259"/>
      <c r="BO77" s="259"/>
      <c r="BP77" s="259"/>
      <c r="BQ77" s="259"/>
      <c r="BR77" s="259"/>
      <c r="BS77" s="259"/>
      <c r="BT77" s="259"/>
      <c r="BU77" s="259"/>
      <c r="BV77" s="259"/>
      <c r="BW77" s="259"/>
      <c r="BX77" s="259"/>
      <c r="BY77" s="259"/>
      <c r="BZ77" s="259"/>
      <c r="CA77" s="259"/>
      <c r="CB77" s="259"/>
      <c r="CC77" s="259"/>
      <c r="CD77" s="259"/>
      <c r="CE77" s="259"/>
      <c r="CF77" s="259"/>
      <c r="CG77" s="259"/>
      <c r="CH77" s="259"/>
      <c r="CI77" s="259"/>
      <c r="CJ77" s="259"/>
      <c r="CK77" s="260"/>
    </row>
    <row r="78" spans="3:108" ht="24" customHeight="1" x14ac:dyDescent="0.2">
      <c r="C78" s="224" t="s">
        <v>35</v>
      </c>
      <c r="D78" s="232"/>
      <c r="E78" s="232"/>
      <c r="F78" s="232"/>
      <c r="G78" s="232"/>
      <c r="H78" s="232"/>
      <c r="I78" s="232"/>
      <c r="J78" s="232"/>
      <c r="K78" s="232"/>
      <c r="L78" s="232"/>
      <c r="M78" s="232"/>
      <c r="N78" s="232"/>
      <c r="O78" s="232"/>
      <c r="P78" s="232"/>
      <c r="Q78" s="232"/>
      <c r="R78" s="232"/>
      <c r="S78" s="232"/>
      <c r="T78" s="232"/>
      <c r="U78" s="232"/>
      <c r="V78" s="224" t="s">
        <v>216</v>
      </c>
      <c r="W78" s="232"/>
      <c r="X78" s="232"/>
      <c r="Y78" s="233"/>
      <c r="Z78" s="200"/>
      <c r="AA78" s="200"/>
      <c r="AB78" s="34"/>
      <c r="AC78" s="232" t="s">
        <v>157</v>
      </c>
      <c r="AD78" s="232"/>
      <c r="AE78" s="232"/>
      <c r="AF78" s="200"/>
      <c r="AG78" s="200"/>
      <c r="AH78" s="218"/>
      <c r="AI78" s="219"/>
      <c r="AJ78" s="219"/>
      <c r="AK78" s="219"/>
      <c r="AL78" s="219"/>
      <c r="AM78" s="219"/>
      <c r="AN78" s="219"/>
      <c r="AO78" s="219"/>
      <c r="AP78" s="219"/>
      <c r="AQ78" s="219"/>
      <c r="AR78" s="219"/>
      <c r="AS78" s="220"/>
      <c r="AU78" s="215" t="s">
        <v>40</v>
      </c>
      <c r="AV78" s="215"/>
      <c r="AW78" s="215"/>
      <c r="AX78" s="215"/>
      <c r="AY78" s="215"/>
      <c r="AZ78" s="215"/>
      <c r="BA78" s="215"/>
      <c r="BB78" s="215"/>
      <c r="BC78" s="215"/>
      <c r="BD78" s="215"/>
      <c r="BE78" s="215"/>
      <c r="BF78" s="215"/>
      <c r="BG78" s="215"/>
      <c r="BH78" s="215"/>
      <c r="BI78" s="215"/>
      <c r="BJ78" s="215"/>
      <c r="BK78" s="215"/>
      <c r="BL78" s="215"/>
      <c r="BM78" s="215"/>
      <c r="BN78" s="215"/>
      <c r="BO78" s="234"/>
      <c r="BP78" s="234"/>
      <c r="BQ78" s="234"/>
      <c r="BR78" s="234"/>
      <c r="BS78" s="234"/>
      <c r="BT78" s="234"/>
      <c r="BU78" s="234"/>
      <c r="BV78" s="234"/>
      <c r="BW78" s="234"/>
      <c r="BX78" s="234"/>
      <c r="BY78" s="234"/>
      <c r="BZ78" s="218"/>
      <c r="CA78" s="219"/>
      <c r="CB78" s="219"/>
      <c r="CC78" s="219"/>
      <c r="CD78" s="219"/>
      <c r="CE78" s="219"/>
      <c r="CF78" s="219"/>
      <c r="CG78" s="219"/>
      <c r="CH78" s="219"/>
      <c r="CI78" s="219"/>
      <c r="CJ78" s="219"/>
      <c r="CK78" s="220"/>
    </row>
    <row r="79" spans="3:108" ht="24" customHeight="1" x14ac:dyDescent="0.2">
      <c r="C79" s="215" t="s">
        <v>36</v>
      </c>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8"/>
      <c r="AI79" s="219"/>
      <c r="AJ79" s="219"/>
      <c r="AK79" s="219"/>
      <c r="AL79" s="219"/>
      <c r="AM79" s="219"/>
      <c r="AN79" s="219"/>
      <c r="AO79" s="219"/>
      <c r="AP79" s="219"/>
      <c r="AQ79" s="219"/>
      <c r="AR79" s="219"/>
      <c r="AS79" s="220"/>
      <c r="AU79" s="215" t="s">
        <v>170</v>
      </c>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5"/>
      <c r="BR79" s="215"/>
      <c r="BS79" s="215"/>
      <c r="BT79" s="215"/>
      <c r="BU79" s="215"/>
      <c r="BV79" s="215"/>
      <c r="BW79" s="215"/>
      <c r="BX79" s="215"/>
      <c r="BY79" s="215"/>
      <c r="BZ79" s="218"/>
      <c r="CA79" s="219"/>
      <c r="CB79" s="219"/>
      <c r="CC79" s="219"/>
      <c r="CD79" s="219"/>
      <c r="CE79" s="219"/>
      <c r="CF79" s="219"/>
      <c r="CG79" s="219"/>
      <c r="CH79" s="219"/>
      <c r="CI79" s="219"/>
      <c r="CJ79" s="219"/>
      <c r="CK79" s="220"/>
    </row>
    <row r="80" spans="3:108" ht="24" customHeight="1" x14ac:dyDescent="0.2">
      <c r="C80" s="215" t="s">
        <v>7</v>
      </c>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8"/>
      <c r="AI80" s="219"/>
      <c r="AJ80" s="219"/>
      <c r="AK80" s="219"/>
      <c r="AL80" s="219"/>
      <c r="AM80" s="219"/>
      <c r="AN80" s="219"/>
      <c r="AO80" s="219"/>
      <c r="AP80" s="219"/>
      <c r="AQ80" s="219"/>
      <c r="AR80" s="219"/>
      <c r="AS80" s="220"/>
      <c r="AU80" s="224" t="s">
        <v>41</v>
      </c>
      <c r="AV80" s="140"/>
      <c r="AW80" s="140"/>
      <c r="AX80" s="140"/>
      <c r="AY80" s="140"/>
      <c r="AZ80" s="140"/>
      <c r="BA80" s="140"/>
      <c r="BB80" s="140"/>
      <c r="BC80" s="140"/>
      <c r="BD80" s="140"/>
      <c r="BE80" s="140"/>
      <c r="BF80" s="140"/>
      <c r="BG80" s="140"/>
      <c r="BH80" s="140"/>
      <c r="BI80" s="140"/>
      <c r="BJ80" s="140"/>
      <c r="BK80" s="140"/>
      <c r="BL80" s="140"/>
      <c r="BM80" s="140"/>
      <c r="BN80" s="140"/>
      <c r="BO80" s="229" t="str">
        <f>IF((+AM73-AH86-BZ86-AT93+AM72)=0," ",(+AM73-AH86-BZ86-AT93+AM72))</f>
        <v xml:space="preserve"> </v>
      </c>
      <c r="BP80" s="230"/>
      <c r="BQ80" s="230"/>
      <c r="BR80" s="230"/>
      <c r="BS80" s="230"/>
      <c r="BT80" s="230"/>
      <c r="BU80" s="230"/>
      <c r="BV80" s="230"/>
      <c r="BW80" s="230"/>
      <c r="BX80" s="230"/>
      <c r="BY80" s="231"/>
      <c r="BZ80" s="218"/>
      <c r="CA80" s="219"/>
      <c r="CB80" s="219"/>
      <c r="CC80" s="219"/>
      <c r="CD80" s="219"/>
      <c r="CE80" s="219"/>
      <c r="CF80" s="219"/>
      <c r="CG80" s="219"/>
      <c r="CH80" s="219"/>
      <c r="CI80" s="219"/>
      <c r="CJ80" s="219"/>
      <c r="CK80" s="220"/>
      <c r="CS80" s="65" t="str">
        <f>IF(AM72&gt;0,IF(AN72=AT94,"OK","ERROR")," ")</f>
        <v xml:space="preserve"> </v>
      </c>
    </row>
    <row r="81" spans="3:89" ht="24" customHeight="1" x14ac:dyDescent="0.2">
      <c r="C81" s="215" t="s">
        <v>37</v>
      </c>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8"/>
      <c r="AI81" s="219"/>
      <c r="AJ81" s="219"/>
      <c r="AK81" s="219"/>
      <c r="AL81" s="219"/>
      <c r="AM81" s="219"/>
      <c r="AN81" s="219"/>
      <c r="AO81" s="219"/>
      <c r="AP81" s="219"/>
      <c r="AQ81" s="219"/>
      <c r="AR81" s="219"/>
      <c r="AS81" s="220"/>
      <c r="AU81" s="215" t="s">
        <v>42</v>
      </c>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5"/>
      <c r="BR81" s="215"/>
      <c r="BS81" s="215"/>
      <c r="BT81" s="215"/>
      <c r="BU81" s="215"/>
      <c r="BV81" s="215"/>
      <c r="BW81" s="215"/>
      <c r="BX81" s="215"/>
      <c r="BY81" s="215"/>
      <c r="BZ81" s="218"/>
      <c r="CA81" s="219"/>
      <c r="CB81" s="219"/>
      <c r="CC81" s="219"/>
      <c r="CD81" s="219"/>
      <c r="CE81" s="219"/>
      <c r="CF81" s="219"/>
      <c r="CG81" s="219"/>
      <c r="CH81" s="219"/>
      <c r="CI81" s="219"/>
      <c r="CJ81" s="219"/>
      <c r="CK81" s="220"/>
    </row>
    <row r="82" spans="3:89" ht="24" customHeight="1" x14ac:dyDescent="0.2">
      <c r="C82" s="224" t="s">
        <v>155</v>
      </c>
      <c r="D82" s="225"/>
      <c r="E82" s="225"/>
      <c r="F82" s="225"/>
      <c r="G82" s="225"/>
      <c r="H82" s="225"/>
      <c r="I82" s="225"/>
      <c r="J82" s="225"/>
      <c r="K82" s="225"/>
      <c r="L82" s="224" t="s">
        <v>254</v>
      </c>
      <c r="M82" s="346"/>
      <c r="N82" s="346"/>
      <c r="O82" s="346"/>
      <c r="P82" s="346"/>
      <c r="Q82" s="346"/>
      <c r="R82" s="346"/>
      <c r="S82" s="346"/>
      <c r="T82" s="346"/>
      <c r="U82" s="346"/>
      <c r="V82" s="346"/>
      <c r="W82" s="347"/>
      <c r="X82" s="347"/>
      <c r="Y82" s="347"/>
      <c r="Z82" s="347"/>
      <c r="AA82" s="347"/>
      <c r="AB82" s="347"/>
      <c r="AC82" s="347"/>
      <c r="AD82" s="347"/>
      <c r="AE82" s="347"/>
      <c r="AF82" s="347"/>
      <c r="AG82" s="347"/>
      <c r="AH82" s="218"/>
      <c r="AI82" s="219"/>
      <c r="AJ82" s="219"/>
      <c r="AK82" s="219"/>
      <c r="AL82" s="219"/>
      <c r="AM82" s="219"/>
      <c r="AN82" s="219"/>
      <c r="AO82" s="219"/>
      <c r="AP82" s="219"/>
      <c r="AQ82" s="219"/>
      <c r="AR82" s="219"/>
      <c r="AS82" s="220"/>
      <c r="AU82" s="215" t="s">
        <v>14</v>
      </c>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15"/>
      <c r="BX82" s="215"/>
      <c r="BY82" s="215"/>
      <c r="BZ82" s="218"/>
      <c r="CA82" s="219"/>
      <c r="CB82" s="219"/>
      <c r="CC82" s="219"/>
      <c r="CD82" s="219"/>
      <c r="CE82" s="219"/>
      <c r="CF82" s="219"/>
      <c r="CG82" s="219"/>
      <c r="CH82" s="219"/>
      <c r="CI82" s="219"/>
      <c r="CJ82" s="219"/>
      <c r="CK82" s="220"/>
    </row>
    <row r="83" spans="3:89" ht="24" customHeight="1" x14ac:dyDescent="0.2">
      <c r="C83" s="215" t="s">
        <v>38</v>
      </c>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8"/>
      <c r="AI83" s="219"/>
      <c r="AJ83" s="219"/>
      <c r="AK83" s="219"/>
      <c r="AL83" s="219"/>
      <c r="AM83" s="219"/>
      <c r="AN83" s="219"/>
      <c r="AO83" s="219"/>
      <c r="AP83" s="219"/>
      <c r="AQ83" s="219"/>
      <c r="AR83" s="219"/>
      <c r="AS83" s="220"/>
      <c r="AU83" s="215" t="s">
        <v>30</v>
      </c>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5"/>
      <c r="BU83" s="215"/>
      <c r="BV83" s="215"/>
      <c r="BW83" s="215"/>
      <c r="BX83" s="215"/>
      <c r="BY83" s="215"/>
      <c r="BZ83" s="218"/>
      <c r="CA83" s="219"/>
      <c r="CB83" s="219"/>
      <c r="CC83" s="219"/>
      <c r="CD83" s="219"/>
      <c r="CE83" s="219"/>
      <c r="CF83" s="219"/>
      <c r="CG83" s="219"/>
      <c r="CH83" s="219"/>
      <c r="CI83" s="219"/>
      <c r="CJ83" s="219"/>
      <c r="CK83" s="220"/>
    </row>
    <row r="84" spans="3:89" ht="24" customHeight="1" x14ac:dyDescent="0.2">
      <c r="C84" s="215" t="s">
        <v>39</v>
      </c>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8"/>
      <c r="AI84" s="219"/>
      <c r="AJ84" s="219"/>
      <c r="AK84" s="219"/>
      <c r="AL84" s="219"/>
      <c r="AM84" s="219"/>
      <c r="AN84" s="219"/>
      <c r="AO84" s="219"/>
      <c r="AP84" s="219"/>
      <c r="AQ84" s="219"/>
      <c r="AR84" s="219"/>
      <c r="AS84" s="220"/>
      <c r="AU84" s="224" t="s">
        <v>24</v>
      </c>
      <c r="AV84" s="225"/>
      <c r="AW84" s="225"/>
      <c r="AX84" s="225"/>
      <c r="AY84" s="225"/>
      <c r="AZ84" s="225"/>
      <c r="BA84" s="225"/>
      <c r="BB84" s="225"/>
      <c r="BC84" s="225"/>
      <c r="BD84" s="225"/>
      <c r="BE84" s="225"/>
      <c r="BF84" s="225"/>
      <c r="BG84" s="225"/>
      <c r="BH84" s="225"/>
      <c r="BI84" s="225"/>
      <c r="BJ84" s="226"/>
      <c r="BK84" s="227"/>
      <c r="BL84" s="227"/>
      <c r="BM84" s="227"/>
      <c r="BN84" s="227"/>
      <c r="BO84" s="227"/>
      <c r="BP84" s="227"/>
      <c r="BQ84" s="227"/>
      <c r="BR84" s="227"/>
      <c r="BS84" s="227"/>
      <c r="BT84" s="227"/>
      <c r="BU84" s="227"/>
      <c r="BV84" s="227"/>
      <c r="BW84" s="227"/>
      <c r="BX84" s="227"/>
      <c r="BY84" s="228"/>
      <c r="BZ84" s="218"/>
      <c r="CA84" s="219"/>
      <c r="CB84" s="219"/>
      <c r="CC84" s="219"/>
      <c r="CD84" s="219"/>
      <c r="CE84" s="219"/>
      <c r="CF84" s="219"/>
      <c r="CG84" s="219"/>
      <c r="CH84" s="219"/>
      <c r="CI84" s="219"/>
      <c r="CJ84" s="219"/>
      <c r="CK84" s="220"/>
    </row>
    <row r="85" spans="3:89" ht="24" customHeight="1" x14ac:dyDescent="0.2">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8"/>
      <c r="AI85" s="219"/>
      <c r="AJ85" s="219"/>
      <c r="AK85" s="219"/>
      <c r="AL85" s="219"/>
      <c r="AM85" s="219"/>
      <c r="AN85" s="219"/>
      <c r="AO85" s="219"/>
      <c r="AP85" s="219"/>
      <c r="AQ85" s="219"/>
      <c r="AR85" s="219"/>
      <c r="AS85" s="220"/>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17"/>
      <c r="BT85" s="217"/>
      <c r="BU85" s="217"/>
      <c r="BV85" s="217"/>
      <c r="BW85" s="217"/>
      <c r="BX85" s="217"/>
      <c r="BY85" s="217"/>
      <c r="BZ85" s="218"/>
      <c r="CA85" s="219"/>
      <c r="CB85" s="219"/>
      <c r="CC85" s="219"/>
      <c r="CD85" s="219"/>
      <c r="CE85" s="219"/>
      <c r="CF85" s="219"/>
      <c r="CG85" s="219"/>
      <c r="CH85" s="219"/>
      <c r="CI85" s="219"/>
      <c r="CJ85" s="219"/>
      <c r="CK85" s="220"/>
    </row>
    <row r="86" spans="3:89" ht="24" customHeight="1" x14ac:dyDescent="0.2">
      <c r="C86" s="215" t="s">
        <v>8</v>
      </c>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21">
        <f>SUM(AH78:AS85)</f>
        <v>0</v>
      </c>
      <c r="AI86" s="222"/>
      <c r="AJ86" s="222"/>
      <c r="AK86" s="222"/>
      <c r="AL86" s="222"/>
      <c r="AM86" s="222"/>
      <c r="AN86" s="222"/>
      <c r="AO86" s="222"/>
      <c r="AP86" s="222"/>
      <c r="AQ86" s="222"/>
      <c r="AR86" s="222"/>
      <c r="AS86" s="223"/>
      <c r="AT86" s="54"/>
      <c r="AU86" s="215" t="s">
        <v>15</v>
      </c>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5"/>
      <c r="BR86" s="215"/>
      <c r="BS86" s="215"/>
      <c r="BT86" s="215"/>
      <c r="BU86" s="215"/>
      <c r="BV86" s="215"/>
      <c r="BW86" s="215"/>
      <c r="BX86" s="215"/>
      <c r="BY86" s="215"/>
      <c r="BZ86" s="221">
        <f>SUM(BZ78:CK85)</f>
        <v>0</v>
      </c>
      <c r="CA86" s="222"/>
      <c r="CB86" s="222"/>
      <c r="CC86" s="222"/>
      <c r="CD86" s="222"/>
      <c r="CE86" s="222"/>
      <c r="CF86" s="222"/>
      <c r="CG86" s="222"/>
      <c r="CH86" s="222"/>
      <c r="CI86" s="222"/>
      <c r="CJ86" s="222"/>
      <c r="CK86" s="223"/>
    </row>
    <row r="87" spans="3:89" ht="24" customHeight="1" x14ac:dyDescent="0.2">
      <c r="C87" s="215" t="s">
        <v>217</v>
      </c>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00"/>
      <c r="AC87" s="200"/>
      <c r="AD87" s="200"/>
      <c r="AE87" s="200"/>
      <c r="AF87" s="200"/>
      <c r="AG87" s="200"/>
      <c r="AH87" s="200"/>
      <c r="AI87" s="200"/>
      <c r="AJ87" s="200"/>
      <c r="AK87" s="200"/>
      <c r="AL87" s="200"/>
      <c r="AM87" s="200"/>
      <c r="AN87" s="200"/>
      <c r="AO87" s="200"/>
      <c r="AP87" s="200"/>
      <c r="AQ87" s="200"/>
      <c r="AR87" s="200"/>
      <c r="AS87" s="200"/>
      <c r="AU87" s="215" t="s">
        <v>218</v>
      </c>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5"/>
      <c r="BR87" s="215"/>
      <c r="BS87" s="215"/>
      <c r="BT87" s="216"/>
      <c r="BU87" s="216"/>
      <c r="BV87" s="216"/>
      <c r="BW87" s="216"/>
      <c r="BX87" s="216"/>
      <c r="BY87" s="216"/>
      <c r="BZ87" s="216"/>
      <c r="CA87" s="216"/>
      <c r="CB87" s="216"/>
      <c r="CC87" s="216"/>
      <c r="CD87" s="216"/>
      <c r="CE87" s="216"/>
      <c r="CF87" s="216"/>
      <c r="CG87" s="216"/>
      <c r="CH87" s="216"/>
      <c r="CI87" s="216"/>
      <c r="CJ87" s="216"/>
      <c r="CK87" s="216"/>
    </row>
    <row r="88" spans="3:89" ht="11.25" customHeight="1" x14ac:dyDescent="0.2">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row>
    <row r="89" spans="3:89" ht="27.75" customHeight="1" x14ac:dyDescent="0.2">
      <c r="C89" s="179" t="s">
        <v>224</v>
      </c>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c r="CF89" s="179"/>
      <c r="CG89" s="179"/>
      <c r="CH89" s="179"/>
      <c r="CI89" s="179"/>
      <c r="CJ89" s="179"/>
      <c r="CK89" s="179"/>
    </row>
    <row r="90" spans="3:89" ht="11.25" customHeight="1" x14ac:dyDescent="0.2">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row>
    <row r="91" spans="3:89" ht="18.75" customHeight="1" x14ac:dyDescent="0.2">
      <c r="C91" s="193" t="s">
        <v>12</v>
      </c>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213">
        <f>+AH86</f>
        <v>0</v>
      </c>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row>
    <row r="92" spans="3:89" ht="18.75" customHeight="1" x14ac:dyDescent="0.2">
      <c r="C92" s="193" t="s">
        <v>13</v>
      </c>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213">
        <f>+BZ86</f>
        <v>0</v>
      </c>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row>
    <row r="93" spans="3:89" ht="18.75" customHeight="1" x14ac:dyDescent="0.2">
      <c r="C93" s="193" t="s">
        <v>34</v>
      </c>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213">
        <f>+BQ55</f>
        <v>0</v>
      </c>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row>
    <row r="94" spans="3:89" ht="18.75" customHeight="1" x14ac:dyDescent="0.2">
      <c r="C94" s="193" t="s">
        <v>29</v>
      </c>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214"/>
      <c r="AI94" s="214"/>
      <c r="AJ94" s="214"/>
      <c r="AK94" s="214"/>
      <c r="AL94" s="214"/>
      <c r="AM94" s="214"/>
      <c r="AN94" s="214"/>
      <c r="AO94" s="214"/>
      <c r="AP94" s="214"/>
      <c r="AQ94" s="214"/>
      <c r="AR94" s="214"/>
      <c r="AS94" s="214"/>
      <c r="AT94" s="213">
        <f>SUM(AT91:CK93)</f>
        <v>0</v>
      </c>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row>
    <row r="95" spans="3:89" ht="11.25" customHeight="1" x14ac:dyDescent="0.2">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row>
    <row r="96" spans="3:89" ht="27.75" customHeight="1" x14ac:dyDescent="0.2">
      <c r="C96" s="179" t="s">
        <v>225</v>
      </c>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row>
    <row r="97" spans="3:171" ht="11.25" customHeight="1" x14ac:dyDescent="0.2">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row>
    <row r="98" spans="3:171" ht="20.25" customHeight="1" x14ac:dyDescent="0.2">
      <c r="C98" s="198" t="s">
        <v>21</v>
      </c>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54"/>
      <c r="AU98" s="198" t="s">
        <v>226</v>
      </c>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row>
    <row r="99" spans="3:171" ht="20.25" customHeight="1" x14ac:dyDescent="0.2">
      <c r="C99" s="199" t="s">
        <v>16</v>
      </c>
      <c r="D99" s="199"/>
      <c r="E99" s="199"/>
      <c r="F99" s="199"/>
      <c r="G99" s="199"/>
      <c r="H99" s="199"/>
      <c r="I99" s="199"/>
      <c r="J99" s="199"/>
      <c r="K99" s="199"/>
      <c r="L99" s="199"/>
      <c r="M99" s="199"/>
      <c r="N99" s="199"/>
      <c r="O99" s="199"/>
      <c r="P99" s="199"/>
      <c r="Q99" s="199"/>
      <c r="R99" s="199"/>
      <c r="S99" s="199"/>
      <c r="T99" s="199"/>
      <c r="U99" s="199"/>
      <c r="V99" s="199"/>
      <c r="W99" s="199"/>
      <c r="X99" s="199"/>
      <c r="Y99" s="200"/>
      <c r="Z99" s="200"/>
      <c r="AA99" s="200"/>
      <c r="AB99" s="200"/>
      <c r="AC99" s="200"/>
      <c r="AD99" s="200"/>
      <c r="AE99" s="200"/>
      <c r="AF99" s="200"/>
      <c r="AG99" s="200"/>
      <c r="AH99" s="200"/>
      <c r="AI99" s="200"/>
      <c r="AJ99" s="200"/>
      <c r="AK99" s="200"/>
      <c r="AL99" s="200"/>
      <c r="AM99" s="200"/>
      <c r="AN99" s="200"/>
      <c r="AO99" s="200"/>
      <c r="AP99" s="200"/>
      <c r="AQ99" s="200"/>
      <c r="AR99" s="200"/>
      <c r="AS99" s="200"/>
      <c r="AU99" s="201" t="s">
        <v>19</v>
      </c>
      <c r="AV99" s="202"/>
      <c r="AW99" s="202"/>
      <c r="AX99" s="202"/>
      <c r="AY99" s="202"/>
      <c r="AZ99" s="202"/>
      <c r="BA99" s="202"/>
      <c r="BB99" s="202"/>
      <c r="BC99" s="202"/>
      <c r="BD99" s="202"/>
      <c r="BE99" s="202"/>
      <c r="BF99" s="202"/>
      <c r="BG99" s="202"/>
      <c r="BH99" s="202"/>
      <c r="BI99" s="202"/>
      <c r="BJ99" s="202"/>
      <c r="BK99" s="202"/>
      <c r="BL99" s="202"/>
      <c r="BM99" s="202"/>
      <c r="BN99" s="202"/>
      <c r="BO99" s="202"/>
      <c r="BP99" s="203"/>
      <c r="BQ99" s="207"/>
      <c r="BR99" s="208"/>
      <c r="BS99" s="208"/>
      <c r="BT99" s="208"/>
      <c r="BU99" s="208"/>
      <c r="BV99" s="208"/>
      <c r="BW99" s="208"/>
      <c r="BX99" s="208"/>
      <c r="BY99" s="208"/>
      <c r="BZ99" s="208"/>
      <c r="CA99" s="208"/>
      <c r="CB99" s="208"/>
      <c r="CC99" s="208"/>
      <c r="CD99" s="208"/>
      <c r="CE99" s="208"/>
      <c r="CF99" s="208"/>
      <c r="CG99" s="208"/>
      <c r="CH99" s="208"/>
      <c r="CI99" s="208"/>
      <c r="CJ99" s="208"/>
      <c r="CK99" s="209"/>
    </row>
    <row r="100" spans="3:171" ht="20.25" customHeight="1" x14ac:dyDescent="0.2">
      <c r="C100" s="193" t="s">
        <v>17</v>
      </c>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U100" s="204"/>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6"/>
      <c r="BQ100" s="210"/>
      <c r="BR100" s="211"/>
      <c r="BS100" s="211"/>
      <c r="BT100" s="211"/>
      <c r="BU100" s="211"/>
      <c r="BV100" s="211"/>
      <c r="BW100" s="211"/>
      <c r="BX100" s="211"/>
      <c r="BY100" s="211"/>
      <c r="BZ100" s="211"/>
      <c r="CA100" s="211"/>
      <c r="CB100" s="211"/>
      <c r="CC100" s="211"/>
      <c r="CD100" s="211"/>
      <c r="CE100" s="211"/>
      <c r="CF100" s="211"/>
      <c r="CG100" s="211"/>
      <c r="CH100" s="211"/>
      <c r="CI100" s="211"/>
      <c r="CJ100" s="211"/>
      <c r="CK100" s="212"/>
    </row>
    <row r="101" spans="3:171" ht="20.25" customHeight="1" x14ac:dyDescent="0.2">
      <c r="C101" s="193" t="s">
        <v>43</v>
      </c>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U101" s="195" t="s">
        <v>25</v>
      </c>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row>
    <row r="102" spans="3:171" ht="20.25" customHeight="1" x14ac:dyDescent="0.2">
      <c r="C102" s="193" t="s">
        <v>18</v>
      </c>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U102" s="193" t="s">
        <v>18</v>
      </c>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4"/>
      <c r="BR102" s="194"/>
      <c r="BS102" s="194"/>
      <c r="BT102" s="194"/>
      <c r="BU102" s="194"/>
      <c r="BV102" s="194"/>
      <c r="BW102" s="194"/>
      <c r="BX102" s="194"/>
      <c r="BY102" s="194"/>
      <c r="BZ102" s="194"/>
      <c r="CA102" s="194"/>
      <c r="CB102" s="194"/>
      <c r="CC102" s="194"/>
      <c r="CD102" s="194"/>
      <c r="CE102" s="194"/>
      <c r="CF102" s="194"/>
      <c r="CG102" s="194"/>
      <c r="CH102" s="194"/>
      <c r="CI102" s="194"/>
      <c r="CJ102" s="194"/>
      <c r="CK102" s="194"/>
    </row>
    <row r="103" spans="3:171" ht="11.25" customHeight="1" x14ac:dyDescent="0.2">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row>
    <row r="104" spans="3:171" ht="27" customHeight="1" x14ac:dyDescent="0.2">
      <c r="C104" s="179" t="s">
        <v>227</v>
      </c>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c r="CH104" s="179"/>
      <c r="CI104" s="179"/>
      <c r="CJ104" s="179"/>
      <c r="CK104" s="179"/>
    </row>
    <row r="105" spans="3:171" ht="11.25" customHeight="1" x14ac:dyDescent="0.2">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row>
    <row r="106" spans="3:171" s="11" customFormat="1" ht="17.25" customHeight="1" x14ac:dyDescent="0.2">
      <c r="C106" s="180" t="s">
        <v>228</v>
      </c>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c r="BE106" s="181"/>
      <c r="BF106" s="181"/>
      <c r="BG106" s="181"/>
      <c r="BH106" s="181"/>
      <c r="BI106" s="181"/>
      <c r="BJ106" s="181"/>
      <c r="BK106" s="181"/>
      <c r="BL106" s="181"/>
      <c r="BM106" s="181"/>
      <c r="BN106" s="181"/>
      <c r="BO106" s="181"/>
      <c r="BP106" s="181"/>
      <c r="BQ106" s="181"/>
      <c r="BR106" s="181"/>
      <c r="BS106" s="181"/>
      <c r="BT106" s="181"/>
      <c r="BU106" s="181"/>
      <c r="BV106" s="181"/>
      <c r="BW106" s="181"/>
      <c r="BX106" s="181"/>
      <c r="BY106" s="181"/>
      <c r="BZ106" s="181"/>
      <c r="CA106" s="181"/>
      <c r="CB106" s="181"/>
      <c r="CC106" s="181"/>
      <c r="CD106" s="181"/>
      <c r="CE106" s="181"/>
      <c r="CF106" s="181"/>
      <c r="CG106" s="181"/>
      <c r="CH106" s="181"/>
      <c r="CI106" s="181"/>
      <c r="CJ106" s="181"/>
      <c r="CK106" s="182"/>
      <c r="CQ106" s="91"/>
      <c r="CR106" s="91"/>
      <c r="CS106" s="91"/>
      <c r="CT106" s="91"/>
      <c r="CU106" s="91"/>
      <c r="CV106" s="91"/>
      <c r="CW106" s="91"/>
      <c r="CX106" s="91"/>
      <c r="CY106" s="91"/>
      <c r="CZ106" s="91"/>
      <c r="DA106" s="91"/>
      <c r="DB106" s="91"/>
      <c r="DC106" s="91"/>
      <c r="DD106" s="91"/>
      <c r="DE106" s="103"/>
      <c r="DF106" s="103"/>
      <c r="DG106" s="103"/>
      <c r="DH106" s="103"/>
      <c r="DI106" s="103"/>
      <c r="DJ106" s="103"/>
      <c r="DK106" s="103"/>
      <c r="DL106" s="103"/>
      <c r="DM106" s="103"/>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row>
    <row r="107" spans="3:171" s="11" customFormat="1" ht="17.25" customHeight="1" x14ac:dyDescent="0.2">
      <c r="C107" s="183"/>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4"/>
      <c r="BI107" s="184"/>
      <c r="BJ107" s="184"/>
      <c r="BK107" s="184"/>
      <c r="BL107" s="184"/>
      <c r="BM107" s="184"/>
      <c r="BN107" s="184"/>
      <c r="BO107" s="184"/>
      <c r="BP107" s="184"/>
      <c r="BQ107" s="184"/>
      <c r="BR107" s="184"/>
      <c r="BS107" s="184"/>
      <c r="BT107" s="184"/>
      <c r="BU107" s="184"/>
      <c r="BV107" s="184"/>
      <c r="BW107" s="184"/>
      <c r="BX107" s="184"/>
      <c r="BY107" s="184"/>
      <c r="BZ107" s="184"/>
      <c r="CA107" s="184"/>
      <c r="CB107" s="184"/>
      <c r="CC107" s="184"/>
      <c r="CD107" s="184"/>
      <c r="CE107" s="184"/>
      <c r="CF107" s="184"/>
      <c r="CG107" s="184"/>
      <c r="CH107" s="184"/>
      <c r="CI107" s="184"/>
      <c r="CJ107" s="184"/>
      <c r="CK107" s="185"/>
      <c r="CQ107" s="91"/>
      <c r="CR107" s="91"/>
      <c r="CS107" s="91"/>
      <c r="CT107" s="91"/>
      <c r="CU107" s="91"/>
      <c r="CV107" s="91"/>
      <c r="CW107" s="91"/>
      <c r="CX107" s="91"/>
      <c r="CY107" s="91"/>
      <c r="CZ107" s="91"/>
      <c r="DA107" s="91"/>
      <c r="DB107" s="91"/>
      <c r="DC107" s="91"/>
      <c r="DD107" s="91"/>
      <c r="DE107" s="103"/>
      <c r="DF107" s="103"/>
      <c r="DG107" s="103"/>
      <c r="DH107" s="103"/>
      <c r="DI107" s="103"/>
      <c r="DJ107" s="103"/>
      <c r="DK107" s="103"/>
      <c r="DL107" s="103"/>
      <c r="DM107" s="103"/>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row>
    <row r="108" spans="3:171" s="11" customFormat="1" ht="17.25" customHeight="1" x14ac:dyDescent="0.2">
      <c r="C108" s="183"/>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4"/>
      <c r="BR108" s="184"/>
      <c r="BS108" s="184"/>
      <c r="BT108" s="184"/>
      <c r="BU108" s="184"/>
      <c r="BV108" s="184"/>
      <c r="BW108" s="184"/>
      <c r="BX108" s="184"/>
      <c r="BY108" s="184"/>
      <c r="BZ108" s="184"/>
      <c r="CA108" s="184"/>
      <c r="CB108" s="184"/>
      <c r="CC108" s="184"/>
      <c r="CD108" s="184"/>
      <c r="CE108" s="184"/>
      <c r="CF108" s="184"/>
      <c r="CG108" s="184"/>
      <c r="CH108" s="184"/>
      <c r="CI108" s="184"/>
      <c r="CJ108" s="184"/>
      <c r="CK108" s="185"/>
      <c r="CQ108" s="91"/>
      <c r="CR108" s="91"/>
      <c r="CS108" s="91"/>
      <c r="CT108" s="91"/>
      <c r="CU108" s="91"/>
      <c r="CV108" s="91"/>
      <c r="CW108" s="91"/>
      <c r="CX108" s="91"/>
      <c r="CY108" s="91"/>
      <c r="CZ108" s="91"/>
      <c r="DA108" s="91"/>
      <c r="DB108" s="91"/>
      <c r="DC108" s="91"/>
      <c r="DD108" s="91"/>
      <c r="DE108" s="103"/>
      <c r="DF108" s="103"/>
      <c r="DG108" s="103"/>
      <c r="DH108" s="103"/>
      <c r="DI108" s="103"/>
      <c r="DJ108" s="103"/>
      <c r="DK108" s="103"/>
      <c r="DL108" s="103"/>
      <c r="DM108" s="103"/>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row>
    <row r="109" spans="3:171" s="11" customFormat="1" ht="17.25" customHeight="1" x14ac:dyDescent="0.2">
      <c r="C109" s="183"/>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c r="CC109" s="184"/>
      <c r="CD109" s="184"/>
      <c r="CE109" s="184"/>
      <c r="CF109" s="184"/>
      <c r="CG109" s="184"/>
      <c r="CH109" s="184"/>
      <c r="CI109" s="184"/>
      <c r="CJ109" s="184"/>
      <c r="CK109" s="185"/>
      <c r="CQ109" s="91"/>
      <c r="CR109" s="91"/>
      <c r="CS109" s="91"/>
      <c r="CT109" s="91"/>
      <c r="CU109" s="91"/>
      <c r="CV109" s="91"/>
      <c r="CW109" s="91"/>
      <c r="CX109" s="91"/>
      <c r="CY109" s="91"/>
      <c r="CZ109" s="91"/>
      <c r="DA109" s="91"/>
      <c r="DB109" s="91"/>
      <c r="DC109" s="91"/>
      <c r="DD109" s="91"/>
      <c r="DE109" s="103"/>
      <c r="DF109" s="103"/>
      <c r="DG109" s="103"/>
      <c r="DH109" s="103"/>
      <c r="DI109" s="103"/>
      <c r="DJ109" s="103"/>
      <c r="DK109" s="103"/>
      <c r="DL109" s="103"/>
      <c r="DM109" s="103"/>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row>
    <row r="110" spans="3:171" s="11" customFormat="1" ht="24" customHeight="1" x14ac:dyDescent="0.2">
      <c r="C110" s="183" t="s">
        <v>44</v>
      </c>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c r="CH110" s="184"/>
      <c r="CI110" s="184"/>
      <c r="CJ110" s="184"/>
      <c r="CK110" s="185"/>
      <c r="CQ110" s="91"/>
      <c r="CR110" s="91"/>
      <c r="CS110" s="91"/>
      <c r="CT110" s="91"/>
      <c r="CU110" s="91"/>
      <c r="CV110" s="91"/>
      <c r="CW110" s="91"/>
      <c r="CX110" s="91"/>
      <c r="CY110" s="91"/>
      <c r="CZ110" s="91"/>
      <c r="DA110" s="91"/>
      <c r="DB110" s="91"/>
      <c r="DC110" s="91"/>
      <c r="DD110" s="91"/>
      <c r="DE110" s="103"/>
      <c r="DF110" s="103"/>
      <c r="DG110" s="103"/>
      <c r="DH110" s="103"/>
      <c r="DI110" s="103"/>
      <c r="DJ110" s="103"/>
      <c r="DK110" s="103"/>
      <c r="DL110" s="103"/>
      <c r="DM110" s="103"/>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row>
    <row r="111" spans="3:171" s="11" customFormat="1" ht="21.75" customHeight="1" x14ac:dyDescent="0.2">
      <c r="C111" s="186"/>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c r="CH111" s="187"/>
      <c r="CI111" s="187"/>
      <c r="CJ111" s="187"/>
      <c r="CK111" s="188"/>
      <c r="CQ111" s="91"/>
      <c r="CR111" s="91"/>
      <c r="CS111" s="91"/>
      <c r="CT111" s="91"/>
      <c r="CU111" s="91"/>
      <c r="CV111" s="91"/>
      <c r="CW111" s="91"/>
      <c r="CX111" s="91"/>
      <c r="CY111" s="91"/>
      <c r="CZ111" s="91"/>
      <c r="DA111" s="91"/>
      <c r="DB111" s="91"/>
      <c r="DC111" s="91"/>
      <c r="DD111" s="91"/>
      <c r="DE111" s="103"/>
      <c r="DF111" s="103"/>
      <c r="DG111" s="103"/>
      <c r="DH111" s="103"/>
      <c r="DI111" s="103"/>
      <c r="DJ111" s="103"/>
      <c r="DK111" s="103"/>
      <c r="DL111" s="103"/>
      <c r="DM111" s="103"/>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row>
    <row r="112" spans="3:171" ht="11.25" customHeight="1" x14ac:dyDescent="0.2">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row>
    <row r="113" spans="3:171" ht="27" customHeight="1" x14ac:dyDescent="0.2">
      <c r="C113" s="179" t="s">
        <v>246</v>
      </c>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row>
    <row r="114" spans="3:171" ht="11.25" customHeight="1" x14ac:dyDescent="0.2">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row>
    <row r="115" spans="3:171" s="39" customFormat="1" ht="33.75" customHeight="1" x14ac:dyDescent="0.2">
      <c r="C115" s="196" t="s">
        <v>297</v>
      </c>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c r="AZ115" s="196"/>
      <c r="BA115" s="196"/>
      <c r="BB115" s="196"/>
      <c r="BC115" s="196"/>
      <c r="BD115" s="196"/>
      <c r="BE115" s="196"/>
      <c r="BF115" s="196"/>
      <c r="BG115" s="196"/>
      <c r="BH115" s="196"/>
      <c r="BI115" s="196"/>
      <c r="BJ115" s="196"/>
      <c r="BK115" s="196"/>
      <c r="BL115" s="196"/>
      <c r="BM115" s="196"/>
      <c r="BN115" s="196"/>
      <c r="BO115" s="196"/>
      <c r="BP115" s="196"/>
      <c r="BQ115" s="196"/>
      <c r="BR115" s="196"/>
      <c r="BS115" s="196"/>
      <c r="BT115" s="196"/>
      <c r="BU115" s="196"/>
      <c r="BV115" s="196"/>
      <c r="BW115" s="196"/>
      <c r="BX115" s="196"/>
      <c r="BY115" s="196"/>
      <c r="BZ115" s="196"/>
      <c r="CA115" s="196"/>
      <c r="CB115" s="196"/>
      <c r="CC115" s="196"/>
      <c r="CD115" s="196"/>
      <c r="CE115" s="196"/>
      <c r="CF115" s="196"/>
      <c r="CG115" s="196"/>
      <c r="CH115" s="196"/>
      <c r="CI115" s="196"/>
      <c r="CJ115" s="196"/>
      <c r="CK115" s="196"/>
      <c r="CQ115" s="92"/>
      <c r="CR115" s="92"/>
      <c r="CS115" s="92"/>
      <c r="CT115" s="92"/>
      <c r="CU115" s="92"/>
      <c r="CV115" s="92"/>
      <c r="CW115" s="92"/>
      <c r="CX115" s="92"/>
      <c r="CY115" s="92"/>
      <c r="CZ115" s="92"/>
      <c r="DA115" s="92"/>
      <c r="DB115" s="92"/>
      <c r="DC115" s="92"/>
      <c r="DD115" s="92"/>
      <c r="DE115" s="104"/>
      <c r="DF115" s="104"/>
      <c r="DG115" s="104"/>
      <c r="DH115" s="104"/>
      <c r="DI115" s="104"/>
      <c r="DJ115" s="104"/>
      <c r="DK115" s="104"/>
      <c r="DL115" s="104"/>
      <c r="DM115" s="104"/>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row>
    <row r="116" spans="3:171" s="39" customFormat="1" ht="33.75" customHeight="1" x14ac:dyDescent="0.2">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6"/>
      <c r="BM116" s="196"/>
      <c r="BN116" s="196"/>
      <c r="BO116" s="196"/>
      <c r="BP116" s="196"/>
      <c r="BQ116" s="196"/>
      <c r="BR116" s="196"/>
      <c r="BS116" s="196"/>
      <c r="BT116" s="196"/>
      <c r="BU116" s="196"/>
      <c r="BV116" s="196"/>
      <c r="BW116" s="196"/>
      <c r="BX116" s="196"/>
      <c r="BY116" s="196"/>
      <c r="BZ116" s="196"/>
      <c r="CA116" s="196"/>
      <c r="CB116" s="196"/>
      <c r="CC116" s="196"/>
      <c r="CD116" s="196"/>
      <c r="CE116" s="196"/>
      <c r="CF116" s="196"/>
      <c r="CG116" s="196"/>
      <c r="CH116" s="196"/>
      <c r="CI116" s="196"/>
      <c r="CJ116" s="196"/>
      <c r="CK116" s="196"/>
      <c r="CQ116" s="92"/>
      <c r="CR116" s="92"/>
      <c r="CS116" s="92"/>
      <c r="CT116" s="92"/>
      <c r="CU116" s="92"/>
      <c r="CV116" s="92"/>
      <c r="CW116" s="92"/>
      <c r="CX116" s="92"/>
      <c r="CY116" s="92"/>
      <c r="CZ116" s="92"/>
      <c r="DA116" s="92"/>
      <c r="DB116" s="92"/>
      <c r="DC116" s="92"/>
      <c r="DD116" s="92"/>
      <c r="DE116" s="104"/>
      <c r="DF116" s="104"/>
      <c r="DG116" s="104"/>
      <c r="DH116" s="104"/>
      <c r="DI116" s="104"/>
      <c r="DJ116" s="104"/>
      <c r="DK116" s="104"/>
      <c r="DL116" s="104"/>
      <c r="DM116" s="104"/>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row>
    <row r="117" spans="3:171" s="39" customFormat="1" ht="33.75" customHeight="1" x14ac:dyDescent="0.2">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c r="AZ117" s="196"/>
      <c r="BA117" s="196"/>
      <c r="BB117" s="196"/>
      <c r="BC117" s="196"/>
      <c r="BD117" s="196"/>
      <c r="BE117" s="196"/>
      <c r="BF117" s="196"/>
      <c r="BG117" s="196"/>
      <c r="BH117" s="196"/>
      <c r="BI117" s="196"/>
      <c r="BJ117" s="196"/>
      <c r="BK117" s="196"/>
      <c r="BL117" s="196"/>
      <c r="BM117" s="196"/>
      <c r="BN117" s="196"/>
      <c r="BO117" s="196"/>
      <c r="BP117" s="196"/>
      <c r="BQ117" s="196"/>
      <c r="BR117" s="196"/>
      <c r="BS117" s="196"/>
      <c r="BT117" s="196"/>
      <c r="BU117" s="196"/>
      <c r="BV117" s="196"/>
      <c r="BW117" s="196"/>
      <c r="BX117" s="196"/>
      <c r="BY117" s="196"/>
      <c r="BZ117" s="196"/>
      <c r="CA117" s="196"/>
      <c r="CB117" s="196"/>
      <c r="CC117" s="196"/>
      <c r="CD117" s="196"/>
      <c r="CE117" s="196"/>
      <c r="CF117" s="196"/>
      <c r="CG117" s="196"/>
      <c r="CH117" s="196"/>
      <c r="CI117" s="196"/>
      <c r="CJ117" s="196"/>
      <c r="CK117" s="196"/>
      <c r="CQ117" s="92"/>
      <c r="CR117" s="92"/>
      <c r="CS117" s="92"/>
      <c r="CT117" s="92"/>
      <c r="CU117" s="92"/>
      <c r="CV117" s="92"/>
      <c r="CW117" s="92"/>
      <c r="CX117" s="92"/>
      <c r="CY117" s="92"/>
      <c r="CZ117" s="92"/>
      <c r="DA117" s="92"/>
      <c r="DB117" s="92"/>
      <c r="DC117" s="92"/>
      <c r="DD117" s="92"/>
      <c r="DE117" s="104"/>
      <c r="DF117" s="104"/>
      <c r="DG117" s="104"/>
      <c r="DH117" s="104"/>
      <c r="DI117" s="104"/>
      <c r="DJ117" s="104"/>
      <c r="DK117" s="104"/>
      <c r="DL117" s="104"/>
      <c r="DM117" s="104"/>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row>
    <row r="118" spans="3:171" s="39" customFormat="1" ht="33.75" customHeight="1" x14ac:dyDescent="0.2">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c r="CB118" s="196"/>
      <c r="CC118" s="196"/>
      <c r="CD118" s="196"/>
      <c r="CE118" s="196"/>
      <c r="CF118" s="196"/>
      <c r="CG118" s="196"/>
      <c r="CH118" s="196"/>
      <c r="CI118" s="196"/>
      <c r="CJ118" s="196"/>
      <c r="CK118" s="196"/>
      <c r="CQ118" s="92"/>
      <c r="CR118" s="92"/>
      <c r="CS118" s="92"/>
      <c r="CT118" s="92"/>
      <c r="CU118" s="92"/>
      <c r="CV118" s="92"/>
      <c r="CW118" s="92"/>
      <c r="CX118" s="92"/>
      <c r="CY118" s="92"/>
      <c r="CZ118" s="92"/>
      <c r="DA118" s="92"/>
      <c r="DB118" s="92"/>
      <c r="DC118" s="92"/>
      <c r="DD118" s="92"/>
      <c r="DE118" s="104"/>
      <c r="DF118" s="104"/>
      <c r="DG118" s="104"/>
      <c r="DH118" s="104"/>
      <c r="DI118" s="104"/>
      <c r="DJ118" s="104"/>
      <c r="DK118" s="104"/>
      <c r="DL118" s="104"/>
      <c r="DM118" s="104"/>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c r="FA118" s="99"/>
      <c r="FB118" s="99"/>
      <c r="FC118" s="99"/>
      <c r="FD118" s="99"/>
      <c r="FE118" s="99"/>
      <c r="FF118" s="99"/>
      <c r="FG118" s="99"/>
      <c r="FH118" s="99"/>
      <c r="FI118" s="99"/>
      <c r="FJ118" s="99"/>
      <c r="FK118" s="99"/>
      <c r="FL118" s="99"/>
      <c r="FM118" s="99"/>
      <c r="FN118" s="99"/>
      <c r="FO118" s="99"/>
    </row>
    <row r="119" spans="3:171" ht="33.75" customHeight="1" x14ac:dyDescent="0.2">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c r="AN119" s="197"/>
      <c r="AO119" s="197"/>
      <c r="AP119" s="197"/>
      <c r="AQ119" s="197"/>
      <c r="AR119" s="197"/>
      <c r="AS119" s="197"/>
      <c r="AT119" s="197"/>
      <c r="AU119" s="197"/>
      <c r="AV119" s="197"/>
      <c r="AW119" s="197"/>
      <c r="AX119" s="197"/>
      <c r="AY119" s="197"/>
      <c r="AZ119" s="197"/>
      <c r="BA119" s="197"/>
      <c r="BB119" s="197"/>
      <c r="BC119" s="197"/>
      <c r="BD119" s="197"/>
      <c r="BE119" s="197"/>
      <c r="BF119" s="197"/>
      <c r="BG119" s="197"/>
      <c r="BH119" s="197"/>
      <c r="BI119" s="197"/>
      <c r="BJ119" s="197"/>
      <c r="BK119" s="197"/>
      <c r="BL119" s="197"/>
      <c r="BM119" s="197"/>
      <c r="BN119" s="197"/>
      <c r="BO119" s="197"/>
      <c r="BP119" s="197"/>
      <c r="BQ119" s="197"/>
      <c r="BR119" s="197"/>
      <c r="BS119" s="197"/>
      <c r="BT119" s="197"/>
      <c r="BU119" s="197"/>
      <c r="BV119" s="197"/>
      <c r="BW119" s="197"/>
      <c r="BX119" s="197"/>
      <c r="BY119" s="197"/>
      <c r="BZ119" s="197"/>
      <c r="CA119" s="197"/>
      <c r="CB119" s="197"/>
      <c r="CC119" s="197"/>
      <c r="CD119" s="197"/>
      <c r="CE119" s="197"/>
      <c r="CF119" s="197"/>
      <c r="CG119" s="197"/>
      <c r="CH119" s="197"/>
      <c r="CI119" s="197"/>
      <c r="CJ119" s="197"/>
      <c r="CK119" s="197"/>
    </row>
    <row r="120" spans="3:171" ht="14.25" customHeight="1" x14ac:dyDescent="0.2">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row>
    <row r="121" spans="3:171" ht="14.25" customHeight="1" x14ac:dyDescent="0.2">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row>
    <row r="122" spans="3:171" ht="18" customHeight="1" x14ac:dyDescent="0.2">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row>
    <row r="123" spans="3:171" ht="18" customHeight="1" x14ac:dyDescent="0.2">
      <c r="C123" s="189">
        <f>+C22</f>
        <v>0</v>
      </c>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54"/>
      <c r="AC123" s="54"/>
      <c r="AD123" s="54"/>
      <c r="AE123" s="54"/>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54"/>
      <c r="BK123" s="54"/>
      <c r="BL123" s="54"/>
      <c r="BM123" s="54"/>
      <c r="BN123" s="192">
        <f>+AY22</f>
        <v>0</v>
      </c>
      <c r="BO123" s="192"/>
      <c r="BP123" s="192"/>
      <c r="BQ123" s="192"/>
      <c r="BR123" s="192"/>
      <c r="BS123" s="192"/>
      <c r="BT123" s="192"/>
      <c r="BU123" s="192"/>
      <c r="BV123" s="192"/>
      <c r="BW123" s="192"/>
      <c r="BX123" s="192"/>
      <c r="BY123" s="192"/>
      <c r="BZ123" s="192"/>
      <c r="CA123" s="192"/>
      <c r="CB123" s="192"/>
      <c r="CC123" s="192"/>
      <c r="CD123" s="192"/>
      <c r="CE123" s="192"/>
      <c r="CF123" s="192"/>
      <c r="CG123" s="192"/>
      <c r="CH123" s="192"/>
      <c r="CI123" s="192"/>
      <c r="CJ123" s="192"/>
      <c r="CK123" s="192"/>
    </row>
    <row r="124" spans="3:171" ht="18" customHeight="1" x14ac:dyDescent="0.2">
      <c r="C124" s="171" t="s">
        <v>2</v>
      </c>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54"/>
      <c r="AC124" s="54"/>
      <c r="AD124" s="54"/>
      <c r="AE124" s="54"/>
      <c r="AF124" s="172" t="s">
        <v>3</v>
      </c>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54"/>
      <c r="BK124" s="54"/>
      <c r="BL124" s="54"/>
      <c r="BM124" s="54"/>
      <c r="BN124" s="173" t="s">
        <v>229</v>
      </c>
      <c r="BO124" s="174"/>
      <c r="BP124" s="174"/>
      <c r="BQ124" s="174"/>
      <c r="BR124" s="174"/>
      <c r="BS124" s="174"/>
      <c r="BT124" s="174"/>
      <c r="BU124" s="174"/>
      <c r="BV124" s="174"/>
      <c r="BW124" s="174"/>
      <c r="BX124" s="174"/>
      <c r="BY124" s="174"/>
      <c r="BZ124" s="174"/>
      <c r="CA124" s="174"/>
      <c r="CB124" s="174"/>
      <c r="CC124" s="174"/>
      <c r="CD124" s="174"/>
      <c r="CE124" s="174"/>
      <c r="CF124" s="174"/>
      <c r="CG124" s="174"/>
      <c r="CH124" s="174"/>
      <c r="CI124" s="174"/>
      <c r="CJ124" s="174"/>
      <c r="CK124" s="174"/>
    </row>
    <row r="125" spans="3:171" ht="18" customHeight="1" x14ac:dyDescent="0.2">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4"/>
      <c r="AC125" s="54"/>
      <c r="AD125" s="54"/>
      <c r="AE125" s="54"/>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54"/>
      <c r="BK125" s="54"/>
      <c r="BL125" s="54"/>
      <c r="BM125" s="54"/>
      <c r="BN125" s="61"/>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row>
    <row r="126" spans="3:171" ht="18" customHeight="1" x14ac:dyDescent="0.2">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row>
    <row r="127" spans="3:171" ht="18" customHeight="1" x14ac:dyDescent="0.2">
      <c r="C127" s="175" t="str">
        <f>IF(ISERROR(IF(VLOOKUP(2,B24:C31,1,FALSE)=2,VLOOKUP(2,B24:C31,2,FALSE),C3:C24))," ",C24)</f>
        <v xml:space="preserve"> </v>
      </c>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176" t="str">
        <f>IF(BF24=2,AY24,"")</f>
        <v/>
      </c>
      <c r="BO127" s="176"/>
      <c r="BP127" s="176"/>
      <c r="BQ127" s="176"/>
      <c r="BR127" s="176"/>
      <c r="BS127" s="176"/>
      <c r="BT127" s="176"/>
      <c r="BU127" s="176"/>
      <c r="BV127" s="176"/>
      <c r="BW127" s="176"/>
      <c r="BX127" s="176"/>
      <c r="BY127" s="176"/>
      <c r="BZ127" s="176"/>
      <c r="CA127" s="176"/>
      <c r="CB127" s="176"/>
      <c r="CC127" s="176"/>
      <c r="CD127" s="176"/>
      <c r="CE127" s="176"/>
      <c r="CF127" s="176"/>
      <c r="CG127" s="176"/>
      <c r="CH127" s="176"/>
      <c r="CI127" s="176"/>
      <c r="CJ127" s="176"/>
      <c r="CK127" s="176"/>
      <c r="CV127" s="160"/>
      <c r="CW127" s="161"/>
      <c r="CX127" s="161"/>
      <c r="CY127" s="161"/>
      <c r="CZ127" s="161"/>
      <c r="DA127" s="161"/>
      <c r="DB127" s="161"/>
      <c r="DC127" s="161"/>
      <c r="DD127" s="161"/>
      <c r="DE127" s="161"/>
      <c r="DF127" s="161"/>
      <c r="DG127" s="161"/>
      <c r="DH127" s="161"/>
      <c r="DI127" s="161"/>
      <c r="DJ127" s="161"/>
      <c r="DK127" s="161"/>
      <c r="DL127" s="161"/>
      <c r="DM127" s="161"/>
      <c r="DN127" s="161"/>
      <c r="DO127" s="161"/>
      <c r="DP127" s="161"/>
      <c r="DQ127" s="161"/>
      <c r="DR127" s="161"/>
      <c r="DS127" s="161"/>
      <c r="DT127" s="161"/>
      <c r="DU127" s="161"/>
      <c r="DV127" s="161"/>
      <c r="DW127" s="161"/>
      <c r="DX127" s="161"/>
      <c r="DY127" s="161"/>
      <c r="DZ127" s="161"/>
      <c r="EA127" s="161"/>
      <c r="EB127" s="161"/>
      <c r="EC127" s="161"/>
      <c r="ED127" s="161"/>
      <c r="EE127" s="161"/>
      <c r="EF127" s="161"/>
      <c r="EG127" s="161"/>
      <c r="EH127" s="161"/>
      <c r="EI127" s="161"/>
      <c r="EJ127" s="161"/>
      <c r="EK127" s="161"/>
      <c r="EL127" s="161"/>
      <c r="EM127" s="161"/>
      <c r="EN127" s="161"/>
      <c r="EO127" s="161"/>
      <c r="EP127" s="161"/>
      <c r="EQ127" s="161"/>
      <c r="ER127" s="161"/>
      <c r="ES127" s="161"/>
      <c r="ET127" s="161"/>
      <c r="EU127" s="161"/>
      <c r="EV127" s="161"/>
      <c r="EW127" s="161"/>
      <c r="EX127" s="161"/>
      <c r="EY127" s="161"/>
      <c r="EZ127" s="161"/>
      <c r="FA127" s="161"/>
      <c r="FB127" s="161"/>
      <c r="FC127" s="161"/>
      <c r="FD127" s="161"/>
      <c r="FE127" s="161"/>
      <c r="FF127" s="161"/>
      <c r="FG127" s="161"/>
      <c r="FH127" s="161"/>
      <c r="FI127" s="161"/>
      <c r="FJ127" s="161"/>
      <c r="FK127" s="161"/>
    </row>
    <row r="128" spans="3:171" ht="18" customHeight="1" x14ac:dyDescent="0.2">
      <c r="C128" s="177" t="s">
        <v>230</v>
      </c>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54"/>
      <c r="AC128" s="54"/>
      <c r="AD128" s="54"/>
      <c r="AE128" s="54"/>
      <c r="AF128" s="178" t="s">
        <v>31</v>
      </c>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54"/>
      <c r="BK128" s="54"/>
      <c r="BL128" s="54"/>
      <c r="BM128" s="54"/>
      <c r="BN128" s="173" t="s">
        <v>231</v>
      </c>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74"/>
      <c r="CJ128" s="174"/>
      <c r="CK128" s="174"/>
    </row>
    <row r="129" spans="1:171" ht="24" customHeight="1" thickBo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row>
    <row r="130" spans="1:171" ht="22.5" customHeight="1" x14ac:dyDescent="0.2">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row>
    <row r="131" spans="1:171" s="94" customFormat="1" ht="30" customHeight="1" x14ac:dyDescent="0.25">
      <c r="C131" s="162" t="s">
        <v>232</v>
      </c>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c r="BJ131" s="163"/>
      <c r="BK131" s="163"/>
      <c r="BL131" s="163"/>
      <c r="BM131" s="163"/>
      <c r="BN131" s="163"/>
      <c r="BO131" s="163"/>
      <c r="BP131" s="163"/>
      <c r="BQ131" s="163"/>
      <c r="BR131" s="163"/>
      <c r="BS131" s="163"/>
      <c r="BT131" s="163"/>
      <c r="BU131" s="163"/>
      <c r="BV131" s="163"/>
      <c r="BW131" s="163"/>
      <c r="BX131" s="163"/>
      <c r="BY131" s="163"/>
      <c r="BZ131" s="163"/>
      <c r="CA131" s="163"/>
      <c r="CB131" s="163"/>
      <c r="CC131" s="163"/>
      <c r="CD131" s="163"/>
      <c r="CE131" s="163"/>
      <c r="CF131" s="163"/>
      <c r="CG131" s="163"/>
      <c r="CH131" s="163"/>
      <c r="CI131" s="163"/>
      <c r="CJ131" s="163"/>
      <c r="CK131" s="164"/>
      <c r="CQ131" s="95"/>
      <c r="CR131" s="95"/>
      <c r="CS131" s="95"/>
      <c r="CT131" s="95"/>
      <c r="CU131" s="95"/>
      <c r="CV131" s="95"/>
      <c r="CW131" s="95"/>
      <c r="CX131" s="95"/>
      <c r="CY131" s="95"/>
      <c r="CZ131" s="95"/>
      <c r="DA131" s="95"/>
      <c r="DB131" s="95"/>
      <c r="DC131" s="95"/>
      <c r="DD131" s="95"/>
      <c r="DE131" s="105"/>
      <c r="DF131" s="105"/>
      <c r="DG131" s="105"/>
      <c r="DH131" s="105"/>
      <c r="DI131" s="105"/>
      <c r="DJ131" s="105"/>
      <c r="DK131" s="105"/>
      <c r="DL131" s="105"/>
      <c r="DM131" s="105"/>
      <c r="DN131" s="100"/>
      <c r="DO131" s="100"/>
      <c r="DP131" s="100"/>
      <c r="DQ131" s="100"/>
      <c r="DR131" s="100"/>
      <c r="DS131" s="100"/>
      <c r="DT131" s="100"/>
      <c r="DU131" s="100"/>
      <c r="DV131" s="100"/>
      <c r="DW131" s="100"/>
      <c r="DX131" s="100"/>
      <c r="DY131" s="100"/>
      <c r="DZ131" s="100"/>
      <c r="EA131" s="100"/>
      <c r="EB131" s="100"/>
      <c r="EC131" s="100"/>
      <c r="ED131" s="100"/>
      <c r="EE131" s="100"/>
      <c r="EF131" s="100"/>
      <c r="EG131" s="100"/>
      <c r="EH131" s="100"/>
      <c r="EI131" s="100"/>
      <c r="EJ131" s="100"/>
      <c r="EK131" s="100"/>
      <c r="EL131" s="100"/>
      <c r="EM131" s="100"/>
      <c r="EN131" s="100"/>
      <c r="EO131" s="100"/>
      <c r="EP131" s="100"/>
      <c r="EQ131" s="100"/>
      <c r="ER131" s="100"/>
      <c r="ES131" s="100"/>
      <c r="ET131" s="100"/>
      <c r="EU131" s="100"/>
      <c r="EV131" s="100"/>
      <c r="EW131" s="100"/>
      <c r="EX131" s="100"/>
      <c r="EY131" s="100"/>
      <c r="EZ131" s="100"/>
      <c r="FA131" s="100"/>
      <c r="FB131" s="100"/>
      <c r="FC131" s="100"/>
      <c r="FD131" s="100"/>
      <c r="FE131" s="100"/>
      <c r="FF131" s="100"/>
      <c r="FG131" s="100"/>
      <c r="FH131" s="100"/>
      <c r="FI131" s="100"/>
      <c r="FJ131" s="100"/>
      <c r="FK131" s="100"/>
      <c r="FL131" s="100"/>
      <c r="FM131" s="100"/>
      <c r="FN131" s="100"/>
      <c r="FO131" s="100"/>
    </row>
    <row r="132" spans="1:171" s="94" customFormat="1" ht="30" customHeight="1" x14ac:dyDescent="0.25">
      <c r="C132" s="165" t="s">
        <v>20</v>
      </c>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7"/>
      <c r="CQ132" s="95"/>
      <c r="CR132" s="95"/>
      <c r="CS132" s="95"/>
      <c r="CT132" s="95"/>
      <c r="CU132" s="95"/>
      <c r="CV132" s="95"/>
      <c r="CW132" s="95"/>
      <c r="CX132" s="95"/>
      <c r="CY132" s="95"/>
      <c r="CZ132" s="95"/>
      <c r="DA132" s="95"/>
      <c r="DB132" s="95"/>
      <c r="DC132" s="95"/>
      <c r="DD132" s="95"/>
      <c r="DE132" s="105"/>
      <c r="DF132" s="105"/>
      <c r="DG132" s="105"/>
      <c r="DH132" s="105"/>
      <c r="DI132" s="105"/>
      <c r="DJ132" s="105"/>
      <c r="DK132" s="105"/>
      <c r="DL132" s="105"/>
      <c r="DM132" s="105"/>
      <c r="DN132" s="100"/>
      <c r="DO132" s="100"/>
      <c r="DP132" s="100"/>
      <c r="DQ132" s="100"/>
      <c r="DR132" s="100"/>
      <c r="DS132" s="100"/>
      <c r="DT132" s="100"/>
      <c r="DU132" s="100"/>
      <c r="DV132" s="100"/>
      <c r="DW132" s="100"/>
      <c r="DX132" s="100"/>
      <c r="DY132" s="100"/>
      <c r="DZ132" s="100"/>
      <c r="EA132" s="100"/>
      <c r="EB132" s="100"/>
      <c r="EC132" s="100"/>
      <c r="ED132" s="100"/>
      <c r="EE132" s="100"/>
      <c r="EF132" s="100"/>
      <c r="EG132" s="100"/>
      <c r="EH132" s="100"/>
      <c r="EI132" s="100"/>
      <c r="EJ132" s="100"/>
      <c r="EK132" s="100"/>
      <c r="EL132" s="100"/>
      <c r="EM132" s="100"/>
      <c r="EN132" s="100"/>
      <c r="EO132" s="100"/>
      <c r="EP132" s="100"/>
      <c r="EQ132" s="100"/>
      <c r="ER132" s="100"/>
      <c r="ES132" s="100"/>
      <c r="ET132" s="100"/>
      <c r="EU132" s="100"/>
      <c r="EV132" s="100"/>
      <c r="EW132" s="100"/>
      <c r="EX132" s="100"/>
      <c r="EY132" s="100"/>
      <c r="EZ132" s="100"/>
      <c r="FA132" s="100"/>
      <c r="FB132" s="100"/>
      <c r="FC132" s="100"/>
      <c r="FD132" s="100"/>
      <c r="FE132" s="100"/>
      <c r="FF132" s="100"/>
      <c r="FG132" s="100"/>
      <c r="FH132" s="100"/>
      <c r="FI132" s="100"/>
      <c r="FJ132" s="100"/>
      <c r="FK132" s="100"/>
      <c r="FL132" s="100"/>
      <c r="FM132" s="100"/>
      <c r="FN132" s="100"/>
      <c r="FO132" s="100"/>
    </row>
    <row r="133" spans="1:171" s="94" customFormat="1" ht="30" customHeight="1" x14ac:dyDescent="0.25">
      <c r="C133" s="168" t="s">
        <v>5</v>
      </c>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c r="BR133" s="169"/>
      <c r="BS133" s="169"/>
      <c r="BT133" s="169"/>
      <c r="BU133" s="169"/>
      <c r="BV133" s="169"/>
      <c r="BW133" s="169"/>
      <c r="BX133" s="169"/>
      <c r="BY133" s="169"/>
      <c r="BZ133" s="169"/>
      <c r="CA133" s="169"/>
      <c r="CB133" s="169"/>
      <c r="CC133" s="169"/>
      <c r="CD133" s="169"/>
      <c r="CE133" s="169"/>
      <c r="CF133" s="169"/>
      <c r="CG133" s="169"/>
      <c r="CH133" s="169"/>
      <c r="CI133" s="169"/>
      <c r="CJ133" s="169"/>
      <c r="CK133" s="170"/>
      <c r="CQ133" s="95"/>
      <c r="CR133" s="95"/>
      <c r="CS133" s="95"/>
      <c r="CT133" s="95"/>
      <c r="CU133" s="95"/>
      <c r="CV133" s="95"/>
      <c r="CW133" s="95"/>
      <c r="CX133" s="95"/>
      <c r="CY133" s="95"/>
      <c r="CZ133" s="95"/>
      <c r="DA133" s="95"/>
      <c r="DB133" s="95"/>
      <c r="DC133" s="95"/>
      <c r="DD133" s="95"/>
      <c r="DE133" s="105"/>
      <c r="DF133" s="105"/>
      <c r="DG133" s="105"/>
      <c r="DH133" s="105"/>
      <c r="DI133" s="105"/>
      <c r="DJ133" s="105"/>
      <c r="DK133" s="105"/>
      <c r="DL133" s="105"/>
      <c r="DM133" s="105"/>
      <c r="DN133" s="100"/>
      <c r="DO133" s="100"/>
      <c r="DP133" s="100"/>
      <c r="DQ133" s="100"/>
      <c r="DR133" s="100"/>
      <c r="DS133" s="100"/>
      <c r="DT133" s="100"/>
      <c r="DU133" s="100"/>
      <c r="DV133" s="100"/>
      <c r="DW133" s="100"/>
      <c r="DX133" s="100"/>
      <c r="DY133" s="100"/>
      <c r="DZ133" s="100"/>
      <c r="EA133" s="100"/>
      <c r="EB133" s="100"/>
      <c r="EC133" s="100"/>
      <c r="ED133" s="100"/>
      <c r="EE133" s="100"/>
      <c r="EF133" s="100"/>
      <c r="EG133" s="100"/>
      <c r="EH133" s="100"/>
      <c r="EI133" s="100"/>
      <c r="EJ133" s="100"/>
      <c r="EK133" s="100"/>
      <c r="EL133" s="100"/>
      <c r="EM133" s="100"/>
      <c r="EN133" s="100"/>
      <c r="EO133" s="100"/>
      <c r="EP133" s="100"/>
      <c r="EQ133" s="100"/>
      <c r="ER133" s="100"/>
      <c r="ES133" s="100"/>
      <c r="ET133" s="100"/>
      <c r="EU133" s="100"/>
      <c r="EV133" s="100"/>
      <c r="EW133" s="100"/>
      <c r="EX133" s="100"/>
      <c r="EY133" s="100"/>
      <c r="EZ133" s="100"/>
      <c r="FA133" s="100"/>
      <c r="FB133" s="100"/>
      <c r="FC133" s="100"/>
      <c r="FD133" s="100"/>
      <c r="FE133" s="100"/>
      <c r="FF133" s="100"/>
      <c r="FG133" s="100"/>
      <c r="FH133" s="100"/>
      <c r="FI133" s="100"/>
      <c r="FJ133" s="100"/>
      <c r="FK133" s="100"/>
      <c r="FL133" s="100"/>
      <c r="FM133" s="100"/>
      <c r="FN133" s="100"/>
      <c r="FO133" s="100"/>
    </row>
  </sheetData>
  <sheetProtection algorithmName="SHA-512" hashValue="rflpGgAtFy0L5GM1c7FeTjunZQ0vC4NfEOUGmOhuRrGwR9Ptb0Py07tCKn6V8KnCxdclsJXM6XLBPklyVO2rdg==" saltValue="yolMbad5+3r398XsuvHDcQ==" spinCount="100000" sheet="1" objects="1" scenarios="1"/>
  <mergeCells count="387">
    <mergeCell ref="C82:K82"/>
    <mergeCell ref="L82:V82"/>
    <mergeCell ref="W82:AG82"/>
    <mergeCell ref="A1:H6"/>
    <mergeCell ref="I1:BP2"/>
    <mergeCell ref="I3:BO3"/>
    <mergeCell ref="I4:BO4"/>
    <mergeCell ref="I5:BO5"/>
    <mergeCell ref="I6:BO6"/>
    <mergeCell ref="AM75:BB75"/>
    <mergeCell ref="C75:AL75"/>
    <mergeCell ref="I7:BO7"/>
    <mergeCell ref="C9:CK9"/>
    <mergeCell ref="AJ11:AK11"/>
    <mergeCell ref="BC11:BD11"/>
    <mergeCell ref="BT11:CK11"/>
    <mergeCell ref="AJ13:AK13"/>
    <mergeCell ref="BC13:BD13"/>
    <mergeCell ref="BT13:BU13"/>
    <mergeCell ref="CG13:CK13"/>
    <mergeCell ref="BR19:BT20"/>
    <mergeCell ref="BU19:BW20"/>
    <mergeCell ref="BX19:CC20"/>
    <mergeCell ref="CD19:CK20"/>
    <mergeCell ref="AW20:AX20"/>
    <mergeCell ref="AY20:BE20"/>
    <mergeCell ref="N15:BB15"/>
    <mergeCell ref="BQ15:CK15"/>
    <mergeCell ref="C17:CK17"/>
    <mergeCell ref="AW19:BE19"/>
    <mergeCell ref="BF19:BH20"/>
    <mergeCell ref="BI19:BK20"/>
    <mergeCell ref="BL19:BN20"/>
    <mergeCell ref="BO19:BQ20"/>
    <mergeCell ref="AP20:AQ20"/>
    <mergeCell ref="AR20:AS20"/>
    <mergeCell ref="AT20:AV20"/>
    <mergeCell ref="AP19:AV19"/>
    <mergeCell ref="BU22:BW22"/>
    <mergeCell ref="BX22:CC22"/>
    <mergeCell ref="CD22:CK22"/>
    <mergeCell ref="C23:CK23"/>
    <mergeCell ref="AW24:AX24"/>
    <mergeCell ref="AY24:BE24"/>
    <mergeCell ref="BF24:BH24"/>
    <mergeCell ref="BI24:BK24"/>
    <mergeCell ref="C22:W22"/>
    <mergeCell ref="C24:W24"/>
    <mergeCell ref="AT22:AV22"/>
    <mergeCell ref="AR22:AS22"/>
    <mergeCell ref="AP22:AQ22"/>
    <mergeCell ref="AP24:AQ24"/>
    <mergeCell ref="AR24:AS24"/>
    <mergeCell ref="AT24:AV24"/>
    <mergeCell ref="AW22:AX22"/>
    <mergeCell ref="AY22:BE22"/>
    <mergeCell ref="BF22:BH22"/>
    <mergeCell ref="BI22:BK22"/>
    <mergeCell ref="BL22:BN22"/>
    <mergeCell ref="BO22:BQ22"/>
    <mergeCell ref="BR22:BT22"/>
    <mergeCell ref="X22:AO22"/>
    <mergeCell ref="AP25:AQ25"/>
    <mergeCell ref="AR25:AS25"/>
    <mergeCell ref="AT25:AV25"/>
    <mergeCell ref="BL24:BN24"/>
    <mergeCell ref="BO24:BQ24"/>
    <mergeCell ref="BR24:BT24"/>
    <mergeCell ref="BU24:BW24"/>
    <mergeCell ref="BX24:CC24"/>
    <mergeCell ref="CD24:CK24"/>
    <mergeCell ref="BL25:BN25"/>
    <mergeCell ref="BO25:BQ25"/>
    <mergeCell ref="BR25:BT25"/>
    <mergeCell ref="BU25:BW25"/>
    <mergeCell ref="BX25:CC25"/>
    <mergeCell ref="CD25:CK25"/>
    <mergeCell ref="AW25:AX25"/>
    <mergeCell ref="AY25:BE25"/>
    <mergeCell ref="BF25:BH25"/>
    <mergeCell ref="BI25:BK25"/>
    <mergeCell ref="AP26:AQ26"/>
    <mergeCell ref="AR26:AS26"/>
    <mergeCell ref="AT26:AV26"/>
    <mergeCell ref="BL27:BN27"/>
    <mergeCell ref="BO27:BQ27"/>
    <mergeCell ref="BR27:BT27"/>
    <mergeCell ref="BU27:BW27"/>
    <mergeCell ref="BX27:CC27"/>
    <mergeCell ref="CD27:CK27"/>
    <mergeCell ref="AW27:AX27"/>
    <mergeCell ref="AY27:BE27"/>
    <mergeCell ref="BL26:BN26"/>
    <mergeCell ref="BO26:BQ26"/>
    <mergeCell ref="BR26:BT26"/>
    <mergeCell ref="BU26:BW26"/>
    <mergeCell ref="BX26:CC26"/>
    <mergeCell ref="CD26:CK26"/>
    <mergeCell ref="AW26:AX26"/>
    <mergeCell ref="AY26:BE26"/>
    <mergeCell ref="BF26:BH26"/>
    <mergeCell ref="BI26:BK26"/>
    <mergeCell ref="BF27:BH27"/>
    <mergeCell ref="BI27:BK27"/>
    <mergeCell ref="AP27:AQ27"/>
    <mergeCell ref="AP28:AQ28"/>
    <mergeCell ref="AR28:AS28"/>
    <mergeCell ref="AT28:AV28"/>
    <mergeCell ref="AP29:AQ29"/>
    <mergeCell ref="AR29:AS29"/>
    <mergeCell ref="AT29:AV29"/>
    <mergeCell ref="BL28:BN28"/>
    <mergeCell ref="BO28:BQ28"/>
    <mergeCell ref="BR28:BT28"/>
    <mergeCell ref="BL29:BN29"/>
    <mergeCell ref="BO29:BQ29"/>
    <mergeCell ref="BR29:BT29"/>
    <mergeCell ref="AT30:AV30"/>
    <mergeCell ref="BL31:BN31"/>
    <mergeCell ref="BO31:BQ31"/>
    <mergeCell ref="BF31:BH31"/>
    <mergeCell ref="BI31:BK31"/>
    <mergeCell ref="AR27:AS27"/>
    <mergeCell ref="AT27:AV27"/>
    <mergeCell ref="BX28:CC28"/>
    <mergeCell ref="CD28:CK28"/>
    <mergeCell ref="AW28:AX28"/>
    <mergeCell ref="AY28:BE28"/>
    <mergeCell ref="BF28:BH28"/>
    <mergeCell ref="BI28:BK28"/>
    <mergeCell ref="BU28:BW28"/>
    <mergeCell ref="BU29:BW29"/>
    <mergeCell ref="BU32:CC32"/>
    <mergeCell ref="CD32:CK32"/>
    <mergeCell ref="BX29:CC29"/>
    <mergeCell ref="CD29:CK29"/>
    <mergeCell ref="AW29:AX29"/>
    <mergeCell ref="AY29:BE29"/>
    <mergeCell ref="BF29:BH29"/>
    <mergeCell ref="BI29:BK29"/>
    <mergeCell ref="C33:CK33"/>
    <mergeCell ref="AP31:AQ31"/>
    <mergeCell ref="AR31:AS31"/>
    <mergeCell ref="AT31:AV31"/>
    <mergeCell ref="BL30:BN30"/>
    <mergeCell ref="BO30:BQ30"/>
    <mergeCell ref="BR30:BT30"/>
    <mergeCell ref="BU30:BW30"/>
    <mergeCell ref="BX30:CC30"/>
    <mergeCell ref="CD30:CK30"/>
    <mergeCell ref="AW30:AX30"/>
    <mergeCell ref="AY30:BE30"/>
    <mergeCell ref="BF30:BH30"/>
    <mergeCell ref="BI30:BK30"/>
    <mergeCell ref="AP30:AQ30"/>
    <mergeCell ref="AR30:AS30"/>
    <mergeCell ref="BW34:BZ34"/>
    <mergeCell ref="CA34:CB34"/>
    <mergeCell ref="CC34:CK34"/>
    <mergeCell ref="AX34:BE34"/>
    <mergeCell ref="BG34:BJ34"/>
    <mergeCell ref="C35:E35"/>
    <mergeCell ref="F35:G35"/>
    <mergeCell ref="H35:O35"/>
    <mergeCell ref="Q35:S35"/>
    <mergeCell ref="T35:U35"/>
    <mergeCell ref="AH34:AI34"/>
    <mergeCell ref="AJ34:AQ34"/>
    <mergeCell ref="AS34:AU34"/>
    <mergeCell ref="AV34:AW34"/>
    <mergeCell ref="C34:E34"/>
    <mergeCell ref="F34:G34"/>
    <mergeCell ref="H34:O34"/>
    <mergeCell ref="Q34:S34"/>
    <mergeCell ref="T34:U34"/>
    <mergeCell ref="V34:AC34"/>
    <mergeCell ref="AE34:AG34"/>
    <mergeCell ref="BK34:BL34"/>
    <mergeCell ref="BM34:BT34"/>
    <mergeCell ref="DB40:DD40"/>
    <mergeCell ref="P41:AH41"/>
    <mergeCell ref="AN41:BF41"/>
    <mergeCell ref="BR41:CK41"/>
    <mergeCell ref="DB41:DD42"/>
    <mergeCell ref="CC35:CK35"/>
    <mergeCell ref="C37:K37"/>
    <mergeCell ref="L37:S37"/>
    <mergeCell ref="AA37:AO37"/>
    <mergeCell ref="AP37:AQ37"/>
    <mergeCell ref="AV37:BF37"/>
    <mergeCell ref="BG37:BN37"/>
    <mergeCell ref="AX35:BE35"/>
    <mergeCell ref="BG35:BJ35"/>
    <mergeCell ref="BK35:BL35"/>
    <mergeCell ref="BM35:BT35"/>
    <mergeCell ref="BW35:BZ35"/>
    <mergeCell ref="CA35:CB35"/>
    <mergeCell ref="V35:AC35"/>
    <mergeCell ref="AE35:AG35"/>
    <mergeCell ref="AH35:AI35"/>
    <mergeCell ref="AJ35:AQ35"/>
    <mergeCell ref="AS35:AU35"/>
    <mergeCell ref="AV35:AW35"/>
    <mergeCell ref="I43:X43"/>
    <mergeCell ref="AH43:AP43"/>
    <mergeCell ref="AW43:BH43"/>
    <mergeCell ref="BO43:BY43"/>
    <mergeCell ref="CA43:CK43"/>
    <mergeCell ref="AN45:BF45"/>
    <mergeCell ref="BR45:CK45"/>
    <mergeCell ref="C39:CK39"/>
    <mergeCell ref="I45:AF45"/>
    <mergeCell ref="CV52:CW53"/>
    <mergeCell ref="C53:AB53"/>
    <mergeCell ref="AE53:AR53"/>
    <mergeCell ref="AV53:CK53"/>
    <mergeCell ref="I47:X47"/>
    <mergeCell ref="AH47:AP47"/>
    <mergeCell ref="AW47:BH47"/>
    <mergeCell ref="BO47:BY47"/>
    <mergeCell ref="CA47:CK47"/>
    <mergeCell ref="C49:CK49"/>
    <mergeCell ref="R51:AB51"/>
    <mergeCell ref="AQ51:BE51"/>
    <mergeCell ref="BK51:CK51"/>
    <mergeCell ref="C54:O54"/>
    <mergeCell ref="P54:AB54"/>
    <mergeCell ref="AE54:AR54"/>
    <mergeCell ref="AV54:BP54"/>
    <mergeCell ref="BQ54:CK54"/>
    <mergeCell ref="C55:O55"/>
    <mergeCell ref="P55:AB55"/>
    <mergeCell ref="AE55:AN55"/>
    <mergeCell ref="AO55:AR55"/>
    <mergeCell ref="AV55:BP55"/>
    <mergeCell ref="BS62:CK62"/>
    <mergeCell ref="T64:AR64"/>
    <mergeCell ref="BI64:BR64"/>
    <mergeCell ref="U66:AI66"/>
    <mergeCell ref="AQ66:AZ66"/>
    <mergeCell ref="BI66:CA66"/>
    <mergeCell ref="CJ66:CL66"/>
    <mergeCell ref="BQ55:CK55"/>
    <mergeCell ref="T57:AH57"/>
    <mergeCell ref="AP57:AY57"/>
    <mergeCell ref="BH57:BZ57"/>
    <mergeCell ref="CI57:CK57"/>
    <mergeCell ref="C60:CK60"/>
    <mergeCell ref="BL56:CK56"/>
    <mergeCell ref="BZ81:CK81"/>
    <mergeCell ref="C68:CK68"/>
    <mergeCell ref="C70:T72"/>
    <mergeCell ref="U70:AL70"/>
    <mergeCell ref="AM70:AV70"/>
    <mergeCell ref="AX70:BQ70"/>
    <mergeCell ref="BR70:CK70"/>
    <mergeCell ref="U71:AL71"/>
    <mergeCell ref="AM71:AV71"/>
    <mergeCell ref="AX71:BQ71"/>
    <mergeCell ref="BR71:CK71"/>
    <mergeCell ref="CG72:CI73"/>
    <mergeCell ref="C73:AL73"/>
    <mergeCell ref="AM73:AV73"/>
    <mergeCell ref="BC75:CK75"/>
    <mergeCell ref="U72:AL72"/>
    <mergeCell ref="AM72:AV72"/>
    <mergeCell ref="AX72:BQ73"/>
    <mergeCell ref="BT72:BV73"/>
    <mergeCell ref="BW72:BY73"/>
    <mergeCell ref="CD72:CF73"/>
    <mergeCell ref="C77:AS77"/>
    <mergeCell ref="AU77:CK77"/>
    <mergeCell ref="AH82:AS82"/>
    <mergeCell ref="AU82:BY82"/>
    <mergeCell ref="BZ82:CK82"/>
    <mergeCell ref="BZ78:CK78"/>
    <mergeCell ref="C79:AG79"/>
    <mergeCell ref="AH79:AS79"/>
    <mergeCell ref="AU79:BY79"/>
    <mergeCell ref="BZ79:CK79"/>
    <mergeCell ref="C80:AG80"/>
    <mergeCell ref="AH80:AS80"/>
    <mergeCell ref="AU80:BN80"/>
    <mergeCell ref="BO80:BY80"/>
    <mergeCell ref="BZ80:CK80"/>
    <mergeCell ref="C78:U78"/>
    <mergeCell ref="V78:Y78"/>
    <mergeCell ref="Z78:AA78"/>
    <mergeCell ref="AC78:AE78"/>
    <mergeCell ref="AF78:AG78"/>
    <mergeCell ref="AH78:AS78"/>
    <mergeCell ref="AU78:BN78"/>
    <mergeCell ref="BO78:BY78"/>
    <mergeCell ref="C81:AG81"/>
    <mergeCell ref="AH81:AS81"/>
    <mergeCell ref="AU81:BY81"/>
    <mergeCell ref="C85:AG85"/>
    <mergeCell ref="AH85:AS85"/>
    <mergeCell ref="AU85:BY85"/>
    <mergeCell ref="BZ85:CK85"/>
    <mergeCell ref="C86:AG86"/>
    <mergeCell ref="AH86:AS86"/>
    <mergeCell ref="AU86:BY86"/>
    <mergeCell ref="BZ86:CK86"/>
    <mergeCell ref="C83:AG83"/>
    <mergeCell ref="AH83:AS83"/>
    <mergeCell ref="AU83:BY83"/>
    <mergeCell ref="BZ83:CK83"/>
    <mergeCell ref="C84:AG84"/>
    <mergeCell ref="AH84:AS84"/>
    <mergeCell ref="BZ84:CK84"/>
    <mergeCell ref="AU84:BI84"/>
    <mergeCell ref="BJ84:BY84"/>
    <mergeCell ref="C92:AS92"/>
    <mergeCell ref="AT92:CK92"/>
    <mergeCell ref="C93:AS93"/>
    <mergeCell ref="AT93:CK93"/>
    <mergeCell ref="C94:AS94"/>
    <mergeCell ref="AT94:CK94"/>
    <mergeCell ref="C87:AA87"/>
    <mergeCell ref="AB87:AS87"/>
    <mergeCell ref="AU87:BS87"/>
    <mergeCell ref="BT87:CK87"/>
    <mergeCell ref="C89:CK89"/>
    <mergeCell ref="C91:AS91"/>
    <mergeCell ref="AT91:CK91"/>
    <mergeCell ref="C96:CK96"/>
    <mergeCell ref="C98:AS98"/>
    <mergeCell ref="AU98:CK98"/>
    <mergeCell ref="C99:X99"/>
    <mergeCell ref="Y99:AS99"/>
    <mergeCell ref="AU99:BP100"/>
    <mergeCell ref="BQ99:CK100"/>
    <mergeCell ref="C100:X100"/>
    <mergeCell ref="Y100:AS100"/>
    <mergeCell ref="C104:CK104"/>
    <mergeCell ref="C106:CK109"/>
    <mergeCell ref="C110:CK111"/>
    <mergeCell ref="C113:CK113"/>
    <mergeCell ref="C123:AA123"/>
    <mergeCell ref="AF123:BI123"/>
    <mergeCell ref="BN123:CK123"/>
    <mergeCell ref="C101:X101"/>
    <mergeCell ref="Y101:AS101"/>
    <mergeCell ref="AU101:BP101"/>
    <mergeCell ref="BQ101:CK101"/>
    <mergeCell ref="C102:X102"/>
    <mergeCell ref="Y102:AS102"/>
    <mergeCell ref="AU102:BP102"/>
    <mergeCell ref="BQ102:CK102"/>
    <mergeCell ref="C115:CK119"/>
    <mergeCell ref="CV127:FK127"/>
    <mergeCell ref="C131:CK131"/>
    <mergeCell ref="C132:CK132"/>
    <mergeCell ref="C133:CK133"/>
    <mergeCell ref="C124:AA124"/>
    <mergeCell ref="AF124:BI124"/>
    <mergeCell ref="BN124:CK124"/>
    <mergeCell ref="C127:AA127"/>
    <mergeCell ref="BN127:CK127"/>
    <mergeCell ref="C128:AA128"/>
    <mergeCell ref="AF128:BI128"/>
    <mergeCell ref="BN128:CK128"/>
    <mergeCell ref="X24:AO24"/>
    <mergeCell ref="X25:AO25"/>
    <mergeCell ref="X26:AO26"/>
    <mergeCell ref="X27:AO27"/>
    <mergeCell ref="X28:AO28"/>
    <mergeCell ref="X29:AO29"/>
    <mergeCell ref="X30:AO30"/>
    <mergeCell ref="X31:AO31"/>
    <mergeCell ref="C19:W20"/>
    <mergeCell ref="X19:AO20"/>
    <mergeCell ref="C31:W31"/>
    <mergeCell ref="C30:W30"/>
    <mergeCell ref="C29:W29"/>
    <mergeCell ref="C28:W28"/>
    <mergeCell ref="C27:W27"/>
    <mergeCell ref="C26:W26"/>
    <mergeCell ref="C25:W25"/>
    <mergeCell ref="C21:CK21"/>
    <mergeCell ref="BR31:BT31"/>
    <mergeCell ref="BU31:BW31"/>
    <mergeCell ref="BX31:CC31"/>
    <mergeCell ref="CD31:CK31"/>
    <mergeCell ref="AW31:AX31"/>
    <mergeCell ref="AY31:BE31"/>
  </mergeCells>
  <conditionalFormatting sqref="BC75:BN75">
    <cfRule type="containsText" dxfId="0" priority="1" operator="containsText" text="ERROR ENTRE VALOR VIVIENDA Y FINANCIACION TOTAL">
      <formula>NOT(ISERROR(SEARCH("ERROR ENTRE VALOR VIVIENDA Y FINANCIACION TOTAL",BC75)))</formula>
    </cfRule>
  </conditionalFormatting>
  <pageMargins left="0.31496062992125984" right="0.31496062992125984" top="0.74803149606299213" bottom="0.74803149606299213" header="0.31496062992125984" footer="0.31496062992125984"/>
  <pageSetup paperSize="187" scale="6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70"/>
  <sheetViews>
    <sheetView showGridLines="0" showZeros="0" view="pageBreakPreview" zoomScale="150" zoomScaleNormal="150" workbookViewId="0">
      <selection activeCell="L9" sqref="L9:P9"/>
    </sheetView>
  </sheetViews>
  <sheetFormatPr baseColWidth="10" defaultRowHeight="12.75" x14ac:dyDescent="0.2"/>
  <cols>
    <col min="1" max="1" width="3.42578125" customWidth="1"/>
    <col min="2" max="2" width="4.140625" customWidth="1"/>
    <col min="3" max="3" width="4.85546875" customWidth="1"/>
    <col min="4" max="4" width="5.140625" customWidth="1"/>
    <col min="5" max="5" width="4.140625" customWidth="1"/>
    <col min="6" max="10" width="3.7109375" customWidth="1"/>
    <col min="11" max="11" width="4.5703125" style="137" customWidth="1"/>
    <col min="12" max="13" width="3.7109375" customWidth="1"/>
    <col min="14" max="14" width="4.42578125" customWidth="1"/>
    <col min="15" max="15" width="4.140625" customWidth="1"/>
    <col min="16" max="16" width="3.28515625" customWidth="1"/>
    <col min="17" max="17" width="3.140625" customWidth="1"/>
    <col min="18" max="19" width="3.7109375" customWidth="1"/>
    <col min="20" max="20" width="4.140625" customWidth="1"/>
    <col min="21" max="22" width="3.7109375" customWidth="1"/>
    <col min="23" max="23" width="4.28515625" customWidth="1"/>
    <col min="24" max="24" width="4.7109375" customWidth="1"/>
    <col min="25" max="25" width="4.42578125" customWidth="1"/>
    <col min="26" max="26" width="4.7109375" customWidth="1"/>
    <col min="27" max="27" width="4.140625" customWidth="1"/>
  </cols>
  <sheetData>
    <row r="1" spans="2:27" ht="17.25" customHeight="1" x14ac:dyDescent="0.25">
      <c r="K1" s="375" t="s">
        <v>239</v>
      </c>
      <c r="L1" s="376"/>
      <c r="M1" s="376"/>
      <c r="N1" s="376"/>
      <c r="O1" s="376"/>
      <c r="P1" s="376"/>
      <c r="Q1" s="376"/>
      <c r="R1" s="376"/>
      <c r="S1" s="376"/>
      <c r="T1" s="376"/>
      <c r="U1" s="376"/>
      <c r="V1" s="376"/>
      <c r="W1" s="376"/>
      <c r="X1" s="376"/>
      <c r="Y1" s="376"/>
      <c r="Z1" s="376"/>
      <c r="AA1" s="376"/>
    </row>
    <row r="2" spans="2:27" ht="15.75" x14ac:dyDescent="0.25">
      <c r="K2" s="375" t="s">
        <v>240</v>
      </c>
      <c r="L2" s="376"/>
      <c r="M2" s="376"/>
      <c r="N2" s="376"/>
      <c r="O2" s="376"/>
      <c r="P2" s="376"/>
      <c r="Q2" s="376"/>
      <c r="R2" s="376"/>
      <c r="S2" s="376"/>
      <c r="T2" s="376"/>
      <c r="U2" s="376"/>
      <c r="V2" s="376"/>
      <c r="W2" s="376"/>
      <c r="X2" s="376"/>
      <c r="Y2" s="376"/>
      <c r="Z2" s="376"/>
      <c r="AA2" s="376"/>
    </row>
    <row r="3" spans="2:27" ht="15.75" x14ac:dyDescent="0.25">
      <c r="K3" s="377" t="s">
        <v>81</v>
      </c>
      <c r="L3" s="376"/>
      <c r="M3" s="376"/>
      <c r="N3" s="376"/>
      <c r="O3" s="376"/>
      <c r="P3" s="376"/>
      <c r="Q3" s="376"/>
      <c r="R3" s="376"/>
      <c r="S3" s="376"/>
      <c r="T3" s="376"/>
      <c r="U3" s="376"/>
      <c r="V3" s="376"/>
      <c r="W3" s="376"/>
      <c r="X3" s="376"/>
      <c r="Y3" s="376"/>
      <c r="Z3" s="376"/>
      <c r="AA3" s="376"/>
    </row>
    <row r="4" spans="2:27" x14ac:dyDescent="0.2">
      <c r="K4"/>
      <c r="L4" s="46"/>
    </row>
    <row r="5" spans="2:27" ht="12.75" customHeight="1" x14ac:dyDescent="0.2">
      <c r="B5" s="374" t="s">
        <v>70</v>
      </c>
      <c r="C5" s="374"/>
      <c r="D5" s="374"/>
      <c r="E5" s="374"/>
      <c r="F5" s="378">
        <f>+'formulario 2022'!AP57</f>
        <v>0</v>
      </c>
      <c r="G5" s="378"/>
      <c r="H5" s="378"/>
      <c r="I5" s="378"/>
      <c r="J5" s="378"/>
      <c r="K5" s="3" t="s">
        <v>80</v>
      </c>
      <c r="M5" s="372">
        <f>+'formulario 2022'!BI66</f>
        <v>0</v>
      </c>
      <c r="N5" s="372"/>
      <c r="O5" s="372"/>
      <c r="P5" s="372"/>
      <c r="Q5" s="372"/>
      <c r="R5" s="372"/>
      <c r="S5" s="372"/>
      <c r="T5" s="372"/>
      <c r="U5" s="372"/>
      <c r="V5" s="372"/>
      <c r="W5" s="372"/>
      <c r="X5" s="372"/>
      <c r="Y5" s="371" t="s">
        <v>71</v>
      </c>
      <c r="Z5" s="371"/>
      <c r="AA5" s="371"/>
    </row>
    <row r="6" spans="2:27" x14ac:dyDescent="0.2">
      <c r="B6" s="5"/>
      <c r="C6" s="5"/>
      <c r="D6" s="5"/>
      <c r="E6" s="5"/>
      <c r="F6" s="37"/>
      <c r="G6" s="35"/>
      <c r="H6" s="35"/>
      <c r="I6" s="35"/>
      <c r="J6" s="35"/>
      <c r="K6" s="4"/>
      <c r="L6" s="4"/>
      <c r="M6" s="4"/>
      <c r="N6" s="4"/>
      <c r="O6" s="4"/>
      <c r="P6" s="4"/>
    </row>
    <row r="7" spans="2:27" ht="12.75" customHeight="1" x14ac:dyDescent="0.2">
      <c r="B7" s="378">
        <f>+'formulario 2022'!C22</f>
        <v>0</v>
      </c>
      <c r="C7" s="149"/>
      <c r="D7" s="149"/>
      <c r="E7" s="149"/>
      <c r="F7" s="149"/>
      <c r="G7" s="149"/>
      <c r="H7" s="149"/>
      <c r="I7" s="149"/>
      <c r="J7" s="149"/>
      <c r="K7" s="149"/>
      <c r="L7" s="149"/>
      <c r="M7" s="149"/>
      <c r="N7" s="149"/>
      <c r="O7" s="380"/>
      <c r="P7" s="380"/>
      <c r="Q7" s="379" t="s">
        <v>72</v>
      </c>
      <c r="R7" s="379"/>
      <c r="S7" s="379"/>
      <c r="T7" s="379"/>
      <c r="U7" s="379"/>
      <c r="V7" s="379"/>
      <c r="W7" s="379"/>
      <c r="X7" s="379"/>
      <c r="Y7" s="379"/>
      <c r="Z7" s="379"/>
      <c r="AA7" s="379"/>
    </row>
    <row r="8" spans="2:27" x14ac:dyDescent="0.2">
      <c r="E8" s="6"/>
      <c r="F8" s="7"/>
      <c r="G8" s="7"/>
      <c r="H8" s="7"/>
      <c r="K8"/>
    </row>
    <row r="9" spans="2:27" x14ac:dyDescent="0.2">
      <c r="B9" t="s">
        <v>73</v>
      </c>
      <c r="E9" s="373">
        <f>+'formulario 2022'!AY22</f>
        <v>0</v>
      </c>
      <c r="F9" s="149"/>
      <c r="G9" s="149"/>
      <c r="H9" s="149"/>
      <c r="I9" t="s">
        <v>74</v>
      </c>
      <c r="K9"/>
      <c r="L9" s="495"/>
      <c r="M9" s="495"/>
      <c r="N9" s="495"/>
      <c r="O9" s="495"/>
      <c r="P9" s="495"/>
      <c r="R9" s="381" t="s">
        <v>245</v>
      </c>
      <c r="S9" s="382"/>
      <c r="T9" s="382"/>
      <c r="U9" s="382"/>
      <c r="V9" s="382"/>
      <c r="W9" s="382"/>
      <c r="X9" s="382"/>
      <c r="Y9" s="382"/>
      <c r="Z9" s="382"/>
      <c r="AA9" s="382"/>
    </row>
    <row r="10" spans="2:27" x14ac:dyDescent="0.2">
      <c r="B10" s="5"/>
      <c r="C10" s="5"/>
      <c r="D10" s="5"/>
      <c r="E10" s="5"/>
      <c r="F10" s="4"/>
      <c r="K10"/>
      <c r="W10" s="7"/>
      <c r="X10" s="7"/>
      <c r="Y10" s="7"/>
      <c r="Z10" s="7"/>
      <c r="AA10" s="7"/>
    </row>
    <row r="11" spans="2:27" x14ac:dyDescent="0.2">
      <c r="B11" s="191" t="str">
        <f>IF(ISERROR(IF(VLOOKUP(2,'formulario 2022'!B24:C31,1,FALSE)=2,VLOOKUP(2,'formulario 2022'!B24:C31,2,FALSE),'formulario 2022'!C3:C24)),"SIN CÓNYUGE O COMPAÑERO A",'formulario 2022'!C24)</f>
        <v>SIN CÓNYUGE O COMPAÑERO A</v>
      </c>
      <c r="C11" s="149"/>
      <c r="D11" s="149"/>
      <c r="E11" s="149"/>
      <c r="F11" s="149"/>
      <c r="G11" s="149"/>
      <c r="H11" s="149"/>
      <c r="I11" s="149"/>
      <c r="J11" s="149"/>
      <c r="K11" s="149"/>
      <c r="L11" s="149"/>
      <c r="M11" s="149"/>
      <c r="N11" s="370" t="s">
        <v>244</v>
      </c>
      <c r="O11" s="371"/>
      <c r="P11" s="371"/>
      <c r="Q11" s="371"/>
      <c r="R11" s="371"/>
      <c r="S11" s="371"/>
      <c r="T11" s="371"/>
      <c r="U11" s="371"/>
      <c r="V11" s="371"/>
      <c r="W11" s="371"/>
      <c r="X11" s="371"/>
      <c r="Y11" s="371"/>
      <c r="Z11" s="371"/>
      <c r="AA11" s="371"/>
    </row>
    <row r="12" spans="2:27" x14ac:dyDescent="0.2">
      <c r="K12"/>
      <c r="N12" s="9"/>
      <c r="O12" s="9"/>
      <c r="P12" s="9"/>
      <c r="Q12" s="9"/>
      <c r="R12" s="9"/>
      <c r="S12" s="9"/>
      <c r="T12" s="9"/>
      <c r="U12" s="9"/>
      <c r="V12" s="9"/>
      <c r="W12" s="9"/>
      <c r="X12" s="9"/>
      <c r="Y12" s="9"/>
      <c r="Z12" s="9"/>
      <c r="AA12" s="9"/>
    </row>
    <row r="13" spans="2:27" ht="12.75" customHeight="1" x14ac:dyDescent="0.2">
      <c r="B13" s="25" t="s">
        <v>243</v>
      </c>
      <c r="C13" s="373" t="str">
        <f>IF('formulario 2022'!BF24=2,'formulario 2022'!AY24," ")</f>
        <v xml:space="preserve"> </v>
      </c>
      <c r="D13" s="373"/>
      <c r="E13" s="373"/>
      <c r="F13" s="373"/>
      <c r="G13" s="373"/>
      <c r="H13" s="373"/>
      <c r="I13" t="s">
        <v>74</v>
      </c>
      <c r="K13"/>
      <c r="L13" s="387"/>
      <c r="M13" s="387"/>
      <c r="N13" s="387"/>
      <c r="O13" s="387"/>
      <c r="P13" s="387"/>
      <c r="Q13" t="s">
        <v>75</v>
      </c>
      <c r="R13" s="26"/>
      <c r="S13" s="26"/>
      <c r="U13" s="47"/>
      <c r="V13" s="378">
        <f>+'formulario 2022'!P41</f>
        <v>0</v>
      </c>
      <c r="W13" s="149"/>
      <c r="X13" s="149"/>
      <c r="Y13" s="149"/>
      <c r="Z13" s="149"/>
      <c r="AA13" s="149"/>
    </row>
    <row r="14" spans="2:27" x14ac:dyDescent="0.2">
      <c r="B14" s="54"/>
      <c r="C14" s="54"/>
      <c r="D14" s="54"/>
      <c r="E14" s="54"/>
      <c r="F14" s="54"/>
      <c r="G14" s="54"/>
      <c r="H14" s="54"/>
      <c r="I14" s="54"/>
      <c r="J14" s="54"/>
      <c r="K14" s="109"/>
      <c r="L14" s="54"/>
      <c r="M14" s="54"/>
      <c r="N14" s="54"/>
      <c r="O14" s="54"/>
      <c r="P14" s="54"/>
      <c r="Q14" s="54"/>
      <c r="R14" s="54"/>
      <c r="S14" s="54"/>
      <c r="T14" s="54"/>
      <c r="U14" s="54"/>
      <c r="V14" s="54"/>
      <c r="W14" s="54"/>
      <c r="X14" s="54"/>
      <c r="Y14" s="54"/>
      <c r="Z14" s="54"/>
      <c r="AA14" s="54"/>
    </row>
    <row r="15" spans="2:27" x14ac:dyDescent="0.2">
      <c r="B15" s="55" t="s">
        <v>267</v>
      </c>
      <c r="C15" s="54"/>
      <c r="D15" s="54"/>
      <c r="E15" s="54"/>
      <c r="F15" s="54"/>
      <c r="G15" s="54"/>
      <c r="H15" s="54"/>
      <c r="I15" s="54"/>
      <c r="J15" s="54"/>
      <c r="K15" s="54"/>
      <c r="L15" s="54"/>
      <c r="M15" s="109"/>
      <c r="N15" s="110"/>
      <c r="O15" s="110"/>
      <c r="P15" s="110"/>
      <c r="Q15" s="110"/>
      <c r="R15" s="110"/>
      <c r="S15" s="110"/>
      <c r="T15" s="110"/>
      <c r="U15" s="110"/>
      <c r="V15" s="110"/>
      <c r="W15" s="110"/>
      <c r="X15" s="110"/>
      <c r="Y15" s="110"/>
      <c r="Z15" s="110"/>
      <c r="AA15" s="110"/>
    </row>
    <row r="16" spans="2:27" ht="6.75" customHeight="1" x14ac:dyDescent="0.2">
      <c r="B16" s="55"/>
      <c r="C16" s="54"/>
      <c r="D16" s="54"/>
      <c r="E16" s="54"/>
      <c r="F16" s="54"/>
      <c r="G16" s="54"/>
      <c r="H16" s="54"/>
      <c r="I16" s="54"/>
      <c r="J16" s="54"/>
      <c r="K16" s="54"/>
      <c r="L16" s="54"/>
      <c r="M16" s="136"/>
      <c r="N16" s="110"/>
      <c r="O16" s="110"/>
      <c r="P16" s="110"/>
      <c r="Q16" s="110"/>
      <c r="R16" s="110"/>
      <c r="S16" s="110"/>
      <c r="T16" s="110"/>
      <c r="U16" s="110"/>
      <c r="V16" s="110"/>
      <c r="W16" s="110"/>
      <c r="X16" s="110"/>
      <c r="Y16" s="110"/>
      <c r="Z16" s="110"/>
      <c r="AA16" s="110"/>
    </row>
    <row r="17" spans="2:27" ht="15.75" customHeight="1" x14ac:dyDescent="0.2">
      <c r="B17" s="388" t="s">
        <v>268</v>
      </c>
      <c r="C17" s="389"/>
      <c r="D17" s="389"/>
      <c r="E17" s="389"/>
      <c r="F17" s="389"/>
      <c r="G17" s="389"/>
      <c r="H17" s="389"/>
      <c r="I17" s="389"/>
      <c r="J17" s="389"/>
      <c r="K17" s="389"/>
      <c r="L17" s="389"/>
      <c r="M17" s="389"/>
      <c r="N17" s="389"/>
      <c r="O17" s="133"/>
      <c r="P17" s="134" t="s">
        <v>0</v>
      </c>
      <c r="Q17" s="496"/>
      <c r="R17" s="497"/>
      <c r="S17" s="133"/>
      <c r="T17" s="133"/>
      <c r="U17" s="134" t="s">
        <v>1</v>
      </c>
      <c r="V17" s="496"/>
      <c r="W17" s="498"/>
      <c r="X17" s="133"/>
      <c r="Y17" s="133"/>
      <c r="Z17" s="133"/>
      <c r="AA17" s="135"/>
    </row>
    <row r="18" spans="2:27" ht="18" customHeight="1" x14ac:dyDescent="0.2">
      <c r="B18" s="383"/>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row>
    <row r="19" spans="2:27" ht="9" customHeight="1" x14ac:dyDescent="0.2">
      <c r="B19" s="1"/>
      <c r="C19" s="1"/>
      <c r="D19" s="1"/>
      <c r="E19" s="1"/>
      <c r="F19" s="1"/>
      <c r="G19" s="1"/>
      <c r="H19" s="1"/>
      <c r="I19" s="1"/>
      <c r="J19" s="1"/>
      <c r="K19" s="1"/>
      <c r="L19" s="1"/>
      <c r="M19" s="1"/>
      <c r="N19" s="1"/>
      <c r="O19" s="1"/>
      <c r="P19" s="1"/>
      <c r="Q19" s="1"/>
      <c r="R19" s="1"/>
      <c r="S19" s="1"/>
      <c r="T19" s="1"/>
      <c r="U19" s="1"/>
      <c r="V19" s="1"/>
      <c r="W19" s="1"/>
      <c r="X19" s="1"/>
      <c r="Y19" s="1"/>
      <c r="Z19" s="1"/>
      <c r="AA19" s="1"/>
    </row>
    <row r="20" spans="2:27" x14ac:dyDescent="0.2">
      <c r="B20" s="385"/>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row>
    <row r="21" spans="2:27" x14ac:dyDescent="0.2">
      <c r="B21" s="1"/>
      <c r="C21" s="1"/>
      <c r="D21" s="1"/>
      <c r="E21" s="1"/>
      <c r="F21" s="1"/>
      <c r="G21" s="1"/>
      <c r="H21" s="1"/>
      <c r="I21" s="1"/>
      <c r="J21" s="1"/>
      <c r="K21" s="1"/>
      <c r="L21" s="1"/>
      <c r="M21" s="1"/>
      <c r="N21" s="1"/>
      <c r="O21" s="1"/>
      <c r="P21" s="1"/>
      <c r="Q21" s="1"/>
      <c r="R21" s="1"/>
      <c r="S21" s="1"/>
      <c r="T21" s="1"/>
      <c r="U21" s="1"/>
      <c r="V21" s="1"/>
      <c r="W21" s="1"/>
      <c r="X21" s="1"/>
      <c r="Y21" s="1"/>
      <c r="Z21" s="1"/>
      <c r="AA21" s="1"/>
    </row>
    <row r="22" spans="2:27" x14ac:dyDescent="0.2">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row>
    <row r="23" spans="2:27" s="27" customFormat="1" ht="7.5" customHeight="1" x14ac:dyDescent="0.2">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row>
    <row r="24" spans="2:27" x14ac:dyDescent="0.2">
      <c r="B24" s="396" t="s">
        <v>294</v>
      </c>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8"/>
    </row>
    <row r="25" spans="2:27" x14ac:dyDescent="0.2">
      <c r="B25" s="399" t="s">
        <v>269</v>
      </c>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1"/>
    </row>
    <row r="26" spans="2:27" x14ac:dyDescent="0.2">
      <c r="B26" s="402"/>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4"/>
    </row>
    <row r="27" spans="2:27" ht="7.5" customHeight="1" x14ac:dyDescent="0.2">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row>
    <row r="28" spans="2:27" ht="19.5" customHeight="1" x14ac:dyDescent="0.2">
      <c r="B28" s="364" t="s">
        <v>255</v>
      </c>
      <c r="C28" s="390"/>
      <c r="D28" s="390"/>
      <c r="E28" s="390"/>
      <c r="F28" s="390"/>
      <c r="G28" s="390"/>
      <c r="H28" s="391"/>
      <c r="I28" s="391"/>
      <c r="J28" s="391"/>
      <c r="K28" s="391"/>
      <c r="L28" s="391"/>
      <c r="M28" s="391"/>
      <c r="N28" s="391"/>
      <c r="O28" s="391"/>
      <c r="P28" s="391"/>
      <c r="Q28" s="391"/>
      <c r="R28" s="391"/>
      <c r="S28" s="392" t="s">
        <v>256</v>
      </c>
      <c r="T28" s="393"/>
      <c r="U28" s="393"/>
      <c r="V28" s="393"/>
      <c r="W28" s="393"/>
      <c r="X28" s="393"/>
      <c r="Y28" s="393"/>
      <c r="Z28" s="393"/>
      <c r="AA28" s="393"/>
    </row>
    <row r="29" spans="2:27" x14ac:dyDescent="0.2">
      <c r="K29" s="111"/>
      <c r="L29" s="54"/>
      <c r="M29" s="54"/>
      <c r="N29" s="54"/>
      <c r="O29" s="54"/>
      <c r="P29" s="54"/>
      <c r="Q29" s="54"/>
      <c r="R29" s="54"/>
      <c r="S29" s="54"/>
      <c r="T29" s="54"/>
      <c r="U29" s="54"/>
      <c r="V29" s="54"/>
      <c r="W29" s="54"/>
      <c r="X29" s="54"/>
    </row>
    <row r="30" spans="2:27" x14ac:dyDescent="0.2">
      <c r="B30" s="394"/>
      <c r="C30" s="395"/>
      <c r="D30" s="366" t="s">
        <v>257</v>
      </c>
      <c r="E30" s="367"/>
      <c r="F30" s="368"/>
      <c r="G30" s="368"/>
      <c r="H30" s="368"/>
      <c r="I30" s="368"/>
      <c r="J30" s="368"/>
      <c r="K30" s="369" t="s">
        <v>258</v>
      </c>
      <c r="L30" s="369"/>
      <c r="M30" s="369"/>
      <c r="N30" s="369"/>
      <c r="O30" s="369"/>
      <c r="P30" s="369"/>
      <c r="Q30" s="369"/>
      <c r="R30" s="369"/>
      <c r="S30" s="369"/>
      <c r="T30" s="369"/>
      <c r="U30" s="369"/>
      <c r="V30" s="369"/>
      <c r="W30" s="369"/>
      <c r="X30" s="369"/>
      <c r="Y30" s="112"/>
      <c r="Z30" s="366" t="s">
        <v>260</v>
      </c>
      <c r="AA30" s="367"/>
    </row>
    <row r="31" spans="2:27" x14ac:dyDescent="0.2">
      <c r="B31" s="54"/>
      <c r="C31" s="54"/>
      <c r="D31" s="54"/>
      <c r="E31" s="54"/>
      <c r="F31" s="54"/>
      <c r="G31" s="54"/>
      <c r="H31" s="54"/>
      <c r="I31" s="54"/>
      <c r="J31" s="54"/>
      <c r="K31" s="109"/>
      <c r="L31" s="54"/>
      <c r="M31" s="54"/>
      <c r="N31" s="54"/>
      <c r="O31" s="54"/>
      <c r="P31" s="54"/>
      <c r="Q31" s="54"/>
      <c r="R31" s="54"/>
      <c r="S31" s="54"/>
      <c r="T31" s="54"/>
      <c r="U31" s="54"/>
      <c r="V31" s="54"/>
      <c r="W31" s="54"/>
      <c r="X31" s="54"/>
      <c r="Y31" s="54"/>
      <c r="Z31" s="54"/>
      <c r="AA31" s="54"/>
    </row>
    <row r="32" spans="2:27" x14ac:dyDescent="0.2">
      <c r="B32" s="113"/>
      <c r="C32" s="366" t="s">
        <v>259</v>
      </c>
      <c r="D32" s="367"/>
      <c r="E32" s="364" t="s">
        <v>265</v>
      </c>
      <c r="F32" s="365"/>
      <c r="G32" s="365"/>
      <c r="H32" s="365"/>
      <c r="I32" s="365"/>
      <c r="J32" s="365"/>
      <c r="K32" s="365"/>
      <c r="L32" s="365"/>
      <c r="M32" s="365"/>
      <c r="N32" s="365"/>
      <c r="O32" s="365"/>
      <c r="P32" s="365"/>
      <c r="Q32" s="365"/>
      <c r="R32" s="365"/>
      <c r="S32" s="365"/>
      <c r="T32" s="110"/>
      <c r="U32" s="110"/>
      <c r="V32" s="110"/>
      <c r="W32" s="110"/>
      <c r="X32" s="110"/>
      <c r="Y32" s="110"/>
      <c r="Z32" s="110"/>
      <c r="AA32" s="110"/>
    </row>
    <row r="33" spans="2:27" x14ac:dyDescent="0.2">
      <c r="B33" s="54"/>
      <c r="C33" s="54"/>
      <c r="D33" s="54"/>
      <c r="E33" s="54"/>
      <c r="F33" s="54"/>
      <c r="G33" s="54"/>
      <c r="H33" s="54"/>
      <c r="I33" s="54"/>
      <c r="J33" s="54"/>
      <c r="K33" s="136"/>
      <c r="L33" s="54"/>
      <c r="M33" s="54"/>
      <c r="N33" s="54"/>
      <c r="O33" s="54"/>
      <c r="P33" s="54"/>
      <c r="Q33" s="54"/>
      <c r="R33" s="54"/>
      <c r="S33" s="54"/>
      <c r="T33" s="54"/>
      <c r="U33" s="54"/>
      <c r="V33" s="54"/>
      <c r="W33" s="54"/>
      <c r="X33" s="54"/>
      <c r="Y33" s="54"/>
      <c r="Z33" s="54"/>
      <c r="AA33" s="54"/>
    </row>
    <row r="34" spans="2:27" x14ac:dyDescent="0.2">
      <c r="B34" s="364" t="s">
        <v>261</v>
      </c>
      <c r="C34" s="390"/>
      <c r="D34" s="390"/>
      <c r="E34" s="113"/>
      <c r="F34" s="110"/>
      <c r="G34" s="364" t="s">
        <v>262</v>
      </c>
      <c r="H34" s="390"/>
      <c r="I34" s="390"/>
      <c r="J34" s="390"/>
      <c r="K34" s="113"/>
      <c r="L34" s="110"/>
      <c r="M34" s="364" t="s">
        <v>266</v>
      </c>
      <c r="N34" s="365"/>
      <c r="O34" s="365"/>
      <c r="P34" s="365"/>
      <c r="Q34" s="365"/>
      <c r="R34" s="114"/>
      <c r="S34" s="110"/>
      <c r="T34" s="364" t="s">
        <v>263</v>
      </c>
      <c r="U34" s="365"/>
      <c r="V34" s="365"/>
      <c r="W34" s="113"/>
      <c r="X34" s="110"/>
      <c r="Y34" s="364" t="s">
        <v>264</v>
      </c>
      <c r="Z34" s="365"/>
      <c r="AA34" s="113"/>
    </row>
    <row r="35" spans="2:27" x14ac:dyDescent="0.2">
      <c r="B35" s="54"/>
      <c r="C35" s="54"/>
      <c r="D35" s="54"/>
      <c r="E35" s="54"/>
      <c r="F35" s="54"/>
      <c r="G35" s="54"/>
      <c r="H35" s="54"/>
      <c r="I35" s="54"/>
      <c r="J35" s="54"/>
      <c r="K35" s="111"/>
      <c r="L35" s="54"/>
      <c r="M35" s="54"/>
      <c r="N35" s="54"/>
      <c r="O35" s="54"/>
      <c r="P35" s="54"/>
      <c r="Q35" s="54"/>
      <c r="R35" s="54"/>
      <c r="S35" s="54"/>
      <c r="T35" s="54"/>
      <c r="U35" s="54"/>
      <c r="V35" s="54"/>
      <c r="W35" s="54"/>
      <c r="X35" s="54"/>
      <c r="Y35" s="54"/>
      <c r="Z35" s="54"/>
      <c r="AA35" s="54"/>
    </row>
    <row r="36" spans="2:27" x14ac:dyDescent="0.2">
      <c r="B36" s="385"/>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row>
    <row r="37" spans="2:27" x14ac:dyDescent="0.2">
      <c r="B37" s="54"/>
      <c r="C37" s="54"/>
      <c r="D37" s="54"/>
      <c r="E37" s="54"/>
      <c r="F37" s="54"/>
      <c r="G37" s="54"/>
      <c r="H37" s="54"/>
      <c r="I37" s="54"/>
      <c r="J37" s="54"/>
      <c r="K37" s="136"/>
      <c r="L37" s="54"/>
      <c r="M37" s="54"/>
      <c r="N37" s="54"/>
      <c r="O37" s="54"/>
      <c r="P37" s="54"/>
      <c r="Q37" s="54"/>
      <c r="R37" s="54"/>
      <c r="S37" s="54"/>
      <c r="T37" s="54"/>
      <c r="U37" s="54"/>
      <c r="V37" s="54"/>
      <c r="W37" s="54"/>
      <c r="X37" s="54"/>
      <c r="Y37" s="54"/>
      <c r="Z37" s="54"/>
      <c r="AA37" s="54"/>
    </row>
    <row r="38" spans="2:27" x14ac:dyDescent="0.2">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row>
    <row r="39" spans="2:27" ht="8.25" customHeight="1" x14ac:dyDescent="0.2">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row>
    <row r="40" spans="2:27" x14ac:dyDescent="0.2">
      <c r="B40" s="405" t="s">
        <v>293</v>
      </c>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7"/>
    </row>
    <row r="41" spans="2:27" ht="12.75" customHeight="1" x14ac:dyDescent="0.2">
      <c r="B41" s="408"/>
      <c r="C41" s="409"/>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10"/>
    </row>
    <row r="42" spans="2:27" x14ac:dyDescent="0.2">
      <c r="B42" s="408"/>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10"/>
    </row>
    <row r="43" spans="2:27" x14ac:dyDescent="0.2">
      <c r="B43" s="411"/>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3"/>
    </row>
    <row r="44" spans="2:27" x14ac:dyDescent="0.2">
      <c r="B44" s="54"/>
      <c r="C44" s="54"/>
      <c r="D44" s="54"/>
      <c r="E44" s="54"/>
      <c r="F44" s="54"/>
      <c r="G44" s="54"/>
      <c r="H44" s="54"/>
      <c r="I44" s="54"/>
      <c r="J44" s="54"/>
      <c r="K44" s="111"/>
      <c r="L44" s="54"/>
      <c r="M44" s="54"/>
      <c r="N44" s="54"/>
      <c r="O44" s="54"/>
      <c r="P44" s="54"/>
      <c r="Q44" s="54"/>
      <c r="R44" s="54"/>
      <c r="S44" s="54"/>
      <c r="T44" s="54"/>
      <c r="U44" s="54"/>
      <c r="V44" s="54"/>
      <c r="W44" s="54"/>
      <c r="X44" s="54"/>
      <c r="Y44" s="54"/>
      <c r="Z44" s="54"/>
      <c r="AA44" s="54"/>
    </row>
    <row r="45" spans="2:27" x14ac:dyDescent="0.2">
      <c r="B45" s="422" t="s">
        <v>295</v>
      </c>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row>
    <row r="46" spans="2:27" x14ac:dyDescent="0.2">
      <c r="B46" s="54"/>
      <c r="C46" s="54"/>
      <c r="D46" s="54"/>
      <c r="E46" s="54"/>
      <c r="F46" s="54"/>
      <c r="G46" s="54"/>
      <c r="H46" s="54"/>
      <c r="I46" s="54"/>
      <c r="J46" s="54"/>
      <c r="K46" s="109"/>
      <c r="L46" s="54"/>
      <c r="M46" s="54"/>
      <c r="N46" s="54"/>
      <c r="O46" s="54"/>
      <c r="P46" s="54"/>
      <c r="Q46" s="54"/>
      <c r="R46" s="54"/>
      <c r="S46" s="54"/>
      <c r="T46" s="54"/>
      <c r="U46" s="54"/>
      <c r="V46" s="54"/>
      <c r="W46" s="54"/>
      <c r="X46" s="54"/>
      <c r="Y46" s="54"/>
      <c r="Z46" s="54"/>
      <c r="AA46" s="54"/>
    </row>
    <row r="47" spans="2:27" x14ac:dyDescent="0.2">
      <c r="B47" s="424" t="s">
        <v>296</v>
      </c>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row>
    <row r="48" spans="2:27" x14ac:dyDescent="0.2">
      <c r="B48" s="54"/>
      <c r="C48" s="54"/>
      <c r="D48" s="54"/>
      <c r="E48" s="54"/>
      <c r="F48" s="54"/>
      <c r="G48" s="54"/>
      <c r="H48" s="54"/>
      <c r="I48" s="54"/>
      <c r="J48" s="54"/>
      <c r="K48" s="109"/>
      <c r="L48" s="54"/>
      <c r="M48" s="54"/>
      <c r="N48" s="54"/>
      <c r="O48" s="54"/>
      <c r="P48" s="54"/>
      <c r="Q48" s="54"/>
      <c r="R48" s="54"/>
      <c r="S48" s="54"/>
      <c r="T48" s="54"/>
      <c r="U48" s="54"/>
      <c r="V48" s="54"/>
      <c r="W48" s="54"/>
      <c r="X48" s="54"/>
      <c r="Y48" s="54"/>
      <c r="Z48" s="54"/>
      <c r="AA48" s="54"/>
    </row>
    <row r="49" spans="2:27" x14ac:dyDescent="0.2">
      <c r="B49" s="425" t="s">
        <v>76</v>
      </c>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row>
    <row r="50" spans="2:27" x14ac:dyDescent="0.2">
      <c r="B50" s="54"/>
      <c r="C50" s="54"/>
      <c r="D50" s="54"/>
      <c r="E50" s="54"/>
      <c r="F50" s="54"/>
      <c r="G50" s="54"/>
      <c r="H50" s="54"/>
      <c r="I50" s="54"/>
      <c r="J50" s="54"/>
      <c r="K50" s="109"/>
      <c r="L50" s="54"/>
      <c r="M50" s="54"/>
      <c r="N50" s="54"/>
      <c r="O50" s="54"/>
      <c r="P50" s="54"/>
      <c r="Q50" s="54"/>
      <c r="R50" s="54"/>
      <c r="S50" s="54"/>
      <c r="T50" s="54"/>
      <c r="U50" s="54"/>
      <c r="V50" s="54"/>
      <c r="W50" s="54"/>
      <c r="X50" s="54"/>
      <c r="Y50" s="54"/>
      <c r="Z50" s="54"/>
      <c r="AA50" s="54"/>
    </row>
    <row r="51" spans="2:27" x14ac:dyDescent="0.2">
      <c r="B51" s="54"/>
      <c r="C51" s="54"/>
      <c r="D51" s="54"/>
      <c r="E51" s="54"/>
      <c r="F51" s="54"/>
      <c r="G51" s="54"/>
      <c r="H51" s="54"/>
      <c r="I51" s="54"/>
      <c r="J51" s="54"/>
      <c r="K51" s="109"/>
      <c r="L51" s="54"/>
      <c r="M51" s="54"/>
      <c r="N51" s="54"/>
      <c r="O51" s="54"/>
      <c r="P51" s="54"/>
      <c r="Q51" s="54"/>
      <c r="R51" s="54"/>
      <c r="S51" s="54"/>
      <c r="T51" s="54"/>
      <c r="U51" s="54"/>
      <c r="V51" s="54"/>
      <c r="W51" s="54"/>
      <c r="X51" s="54"/>
      <c r="Y51" s="54"/>
      <c r="Z51" s="54"/>
      <c r="AA51" s="54"/>
    </row>
    <row r="52" spans="2:27" x14ac:dyDescent="0.2">
      <c r="B52" s="54" t="s">
        <v>77</v>
      </c>
      <c r="C52" s="54"/>
      <c r="D52" s="54"/>
      <c r="E52" s="54"/>
      <c r="F52" s="54"/>
      <c r="G52" s="54"/>
      <c r="H52" s="54"/>
      <c r="I52" s="54"/>
      <c r="J52" s="54"/>
      <c r="K52" s="54"/>
      <c r="L52" s="54"/>
      <c r="M52" s="54"/>
      <c r="N52" s="54"/>
      <c r="O52" s="54"/>
      <c r="P52" s="54" t="s">
        <v>77</v>
      </c>
      <c r="Q52" s="54"/>
      <c r="R52" s="54"/>
      <c r="S52" s="54"/>
      <c r="T52" s="54"/>
      <c r="U52" s="54"/>
      <c r="V52" s="54"/>
      <c r="W52" s="54"/>
      <c r="X52" s="54"/>
      <c r="Y52" s="54"/>
      <c r="Z52" s="54"/>
      <c r="AA52" s="54"/>
    </row>
    <row r="53" spans="2:27" x14ac:dyDescent="0.2">
      <c r="B53" s="54"/>
      <c r="C53" s="54"/>
      <c r="D53" s="54"/>
      <c r="E53" s="54"/>
      <c r="F53" s="54"/>
      <c r="G53" s="54"/>
      <c r="H53" s="54"/>
      <c r="I53" s="54"/>
      <c r="J53" s="54"/>
      <c r="K53" s="109"/>
      <c r="L53" s="54"/>
      <c r="M53" s="54"/>
      <c r="N53" s="54"/>
      <c r="O53" s="54"/>
      <c r="P53" s="54"/>
      <c r="Q53" s="54"/>
      <c r="R53" s="54"/>
      <c r="S53" s="54"/>
      <c r="T53" s="54"/>
      <c r="U53" s="54"/>
      <c r="V53" s="54"/>
      <c r="W53" s="54"/>
      <c r="X53" s="54"/>
      <c r="Y53" s="54"/>
      <c r="Z53" s="54"/>
      <c r="AA53" s="54"/>
    </row>
    <row r="54" spans="2:27" x14ac:dyDescent="0.2">
      <c r="B54" s="115"/>
      <c r="C54" s="116"/>
      <c r="D54" s="116"/>
      <c r="E54" s="116"/>
      <c r="F54" s="116"/>
      <c r="G54" s="54"/>
      <c r="H54" s="54"/>
      <c r="I54" s="54"/>
      <c r="J54" s="54"/>
      <c r="K54" s="54"/>
      <c r="L54" s="54"/>
      <c r="M54" s="54"/>
      <c r="N54" s="54"/>
      <c r="O54" s="54"/>
      <c r="P54" s="54"/>
      <c r="Q54" s="54"/>
      <c r="R54" s="54"/>
      <c r="S54" s="54"/>
      <c r="T54" s="54"/>
      <c r="U54" s="54"/>
      <c r="V54" s="54"/>
      <c r="W54" s="54"/>
      <c r="X54" s="54"/>
      <c r="Y54" s="54"/>
      <c r="Z54" s="54"/>
      <c r="AA54" s="54"/>
    </row>
    <row r="55" spans="2:27" x14ac:dyDescent="0.2">
      <c r="B55" s="116"/>
      <c r="C55" s="116"/>
      <c r="D55" s="116"/>
      <c r="E55" s="116"/>
      <c r="F55" s="116"/>
      <c r="G55" s="54"/>
      <c r="H55" s="54"/>
      <c r="I55" s="54"/>
      <c r="J55" s="54"/>
      <c r="K55" s="54"/>
      <c r="L55" s="54"/>
      <c r="M55" s="54"/>
      <c r="N55" s="54"/>
      <c r="O55" s="54"/>
      <c r="P55" s="54"/>
      <c r="Q55" s="54"/>
      <c r="R55" s="54"/>
      <c r="S55" s="54"/>
      <c r="T55" s="54"/>
      <c r="U55" s="54"/>
      <c r="V55" s="54"/>
      <c r="W55" s="54"/>
      <c r="X55" s="54"/>
      <c r="Y55" s="54"/>
      <c r="Z55" s="54"/>
      <c r="AA55" s="54"/>
    </row>
    <row r="56" spans="2:27" x14ac:dyDescent="0.2">
      <c r="B56" s="117"/>
      <c r="C56" s="117"/>
      <c r="D56" s="117"/>
      <c r="E56" s="117"/>
      <c r="F56" s="117"/>
      <c r="G56" s="118"/>
      <c r="H56" s="118"/>
      <c r="I56" s="118"/>
      <c r="J56" s="118"/>
      <c r="K56" s="118"/>
      <c r="L56" s="54"/>
      <c r="M56" s="54"/>
      <c r="N56" s="54"/>
      <c r="O56" s="54"/>
      <c r="P56" s="51"/>
      <c r="Q56" s="51"/>
      <c r="R56" s="51"/>
      <c r="S56" s="51"/>
      <c r="T56" s="51"/>
      <c r="U56" s="51"/>
      <c r="V56" s="51"/>
      <c r="W56" s="51"/>
      <c r="X56" s="51"/>
      <c r="Y56" s="51"/>
      <c r="Z56" s="51"/>
      <c r="AA56" s="54"/>
    </row>
    <row r="57" spans="2:27" ht="12.75" customHeight="1" x14ac:dyDescent="0.2">
      <c r="B57" s="119">
        <f>B7</f>
        <v>0</v>
      </c>
      <c r="C57" s="120"/>
      <c r="D57" s="121"/>
      <c r="E57" s="121"/>
      <c r="F57" s="121"/>
      <c r="G57" s="122"/>
      <c r="H57" s="122"/>
      <c r="I57" s="122"/>
      <c r="J57" s="122"/>
      <c r="K57" s="122"/>
      <c r="L57" s="123"/>
      <c r="M57" s="123"/>
      <c r="N57" s="124"/>
      <c r="O57" s="125"/>
      <c r="P57" s="119" t="str">
        <f>B11</f>
        <v>SIN CÓNYUGE O COMPAÑERO A</v>
      </c>
      <c r="Q57" s="126"/>
      <c r="R57" s="126"/>
      <c r="S57" s="126"/>
      <c r="T57" s="126"/>
      <c r="U57" s="126"/>
      <c r="V57" s="126"/>
      <c r="W57" s="126"/>
      <c r="X57" s="126"/>
      <c r="Y57" s="126"/>
      <c r="Z57" s="126"/>
      <c r="AA57" s="54"/>
    </row>
    <row r="58" spans="2:27" x14ac:dyDescent="0.2">
      <c r="B58" s="416" t="s">
        <v>53</v>
      </c>
      <c r="C58" s="416"/>
      <c r="D58" s="417">
        <f>E9</f>
        <v>0</v>
      </c>
      <c r="E58" s="418"/>
      <c r="F58" s="418"/>
      <c r="G58" s="418"/>
      <c r="H58" s="127"/>
      <c r="I58" s="128"/>
      <c r="J58" s="128"/>
      <c r="K58" s="128"/>
      <c r="L58" s="123"/>
      <c r="M58" s="123"/>
      <c r="N58" s="123"/>
      <c r="O58" s="123"/>
      <c r="P58" s="419" t="s">
        <v>53</v>
      </c>
      <c r="Q58" s="419"/>
      <c r="R58" s="420" t="str">
        <f>C13</f>
        <v xml:space="preserve"> </v>
      </c>
      <c r="S58" s="421"/>
      <c r="T58" s="421"/>
      <c r="U58" s="421"/>
      <c r="V58" s="129"/>
      <c r="W58" s="130"/>
      <c r="X58" s="130"/>
      <c r="Y58" s="130"/>
      <c r="Z58" s="130"/>
      <c r="AA58" s="54"/>
    </row>
    <row r="59" spans="2:27" x14ac:dyDescent="0.2">
      <c r="B59" s="131"/>
      <c r="C59" s="131"/>
      <c r="D59" s="131"/>
      <c r="E59" s="131"/>
      <c r="F59" s="131"/>
      <c r="G59" s="128"/>
      <c r="H59" s="128"/>
      <c r="I59" s="128"/>
      <c r="J59" s="128"/>
      <c r="K59" s="128"/>
      <c r="L59" s="123"/>
      <c r="M59" s="123"/>
      <c r="N59" s="123"/>
      <c r="O59" s="123"/>
      <c r="P59" s="132"/>
      <c r="Q59" s="132"/>
      <c r="R59" s="132"/>
      <c r="S59" s="132"/>
      <c r="T59" s="132"/>
      <c r="U59" s="132"/>
      <c r="V59" s="130"/>
      <c r="W59" s="130"/>
      <c r="X59" s="130"/>
      <c r="Y59" s="130"/>
      <c r="Z59" s="130"/>
      <c r="AA59" s="54"/>
    </row>
    <row r="60" spans="2:27" x14ac:dyDescent="0.2">
      <c r="C60" s="426"/>
      <c r="D60" s="427"/>
      <c r="E60" s="428"/>
      <c r="K60"/>
      <c r="Q60" s="433"/>
      <c r="R60" s="434"/>
      <c r="S60" s="434"/>
      <c r="T60" s="435"/>
    </row>
    <row r="61" spans="2:27" x14ac:dyDescent="0.2">
      <c r="C61" s="429"/>
      <c r="D61" s="382"/>
      <c r="E61" s="430"/>
      <c r="K61"/>
      <c r="Q61" s="436"/>
      <c r="R61" s="415"/>
      <c r="S61" s="415"/>
      <c r="T61" s="437"/>
    </row>
    <row r="62" spans="2:27" x14ac:dyDescent="0.2">
      <c r="C62" s="429"/>
      <c r="D62" s="382"/>
      <c r="E62" s="430"/>
      <c r="K62"/>
      <c r="Q62" s="436"/>
      <c r="R62" s="415"/>
      <c r="S62" s="415"/>
      <c r="T62" s="437"/>
    </row>
    <row r="63" spans="2:27" x14ac:dyDescent="0.2">
      <c r="C63" s="429"/>
      <c r="D63" s="382"/>
      <c r="E63" s="430"/>
      <c r="K63"/>
      <c r="Q63" s="436"/>
      <c r="R63" s="415"/>
      <c r="S63" s="415"/>
      <c r="T63" s="437"/>
    </row>
    <row r="64" spans="2:27" x14ac:dyDescent="0.2">
      <c r="C64" s="431"/>
      <c r="D64" s="380"/>
      <c r="E64" s="432"/>
      <c r="K64"/>
      <c r="Q64" s="438"/>
      <c r="R64" s="439"/>
      <c r="S64" s="439"/>
      <c r="T64" s="440"/>
    </row>
    <row r="65" spans="3:19" x14ac:dyDescent="0.2">
      <c r="C65" s="414" t="s">
        <v>78</v>
      </c>
      <c r="D65" s="414"/>
      <c r="K65" s="54"/>
      <c r="Q65" s="414" t="s">
        <v>78</v>
      </c>
      <c r="R65" s="414"/>
      <c r="S65" s="415"/>
    </row>
    <row r="66" spans="3:19" ht="3.75" customHeight="1" x14ac:dyDescent="0.2">
      <c r="K66" s="136"/>
    </row>
    <row r="67" spans="3:19" x14ac:dyDescent="0.2">
      <c r="K67" s="136"/>
    </row>
    <row r="68" spans="3:19" x14ac:dyDescent="0.2">
      <c r="K68" s="136"/>
    </row>
    <row r="69" spans="3:19" x14ac:dyDescent="0.2">
      <c r="K69" s="136"/>
    </row>
    <row r="70" spans="3:19" x14ac:dyDescent="0.2">
      <c r="K70" s="136"/>
    </row>
  </sheetData>
  <sheetProtection algorithmName="SHA-512" hashValue="5FKapE4ZWEe/b26w2dZWgSh45Bt514pUcqTmwTWfEvxK/iYPbvg0ORJEDI1kTk2pv3KwNuthd3lIYYw6TEJuvw==" saltValue="Kvldztkz/QHHCHnUY2hIOA==" spinCount="100000" sheet="1" selectLockedCells="1"/>
  <mergeCells count="54">
    <mergeCell ref="B40:AA43"/>
    <mergeCell ref="C65:D65"/>
    <mergeCell ref="Q65:S65"/>
    <mergeCell ref="B58:C58"/>
    <mergeCell ref="D58:G58"/>
    <mergeCell ref="P58:Q58"/>
    <mergeCell ref="R58:U58"/>
    <mergeCell ref="B45:AA45"/>
    <mergeCell ref="B47:AA47"/>
    <mergeCell ref="B49:AA49"/>
    <mergeCell ref="C60:E64"/>
    <mergeCell ref="Q60:T64"/>
    <mergeCell ref="B36:AA36"/>
    <mergeCell ref="B38:AA38"/>
    <mergeCell ref="B22:AA22"/>
    <mergeCell ref="B28:G28"/>
    <mergeCell ref="H28:R28"/>
    <mergeCell ref="S28:AA28"/>
    <mergeCell ref="B30:C30"/>
    <mergeCell ref="T34:V34"/>
    <mergeCell ref="Y34:Z34"/>
    <mergeCell ref="B24:AA24"/>
    <mergeCell ref="B25:AA26"/>
    <mergeCell ref="B34:D34"/>
    <mergeCell ref="G34:J34"/>
    <mergeCell ref="M34:Q34"/>
    <mergeCell ref="Z30:AA30"/>
    <mergeCell ref="C32:D32"/>
    <mergeCell ref="M5:X5"/>
    <mergeCell ref="E9:H9"/>
    <mergeCell ref="B5:E5"/>
    <mergeCell ref="K1:AA1"/>
    <mergeCell ref="K2:AA2"/>
    <mergeCell ref="Y5:AA5"/>
    <mergeCell ref="K3:AA3"/>
    <mergeCell ref="F5:J5"/>
    <mergeCell ref="Q7:AA7"/>
    <mergeCell ref="B7:P7"/>
    <mergeCell ref="R9:AA9"/>
    <mergeCell ref="L9:P9"/>
    <mergeCell ref="E32:S32"/>
    <mergeCell ref="D30:E30"/>
    <mergeCell ref="F30:J30"/>
    <mergeCell ref="K30:X30"/>
    <mergeCell ref="N11:AA11"/>
    <mergeCell ref="B18:AA18"/>
    <mergeCell ref="B20:AA20"/>
    <mergeCell ref="V13:AA13"/>
    <mergeCell ref="L13:P13"/>
    <mergeCell ref="C13:H13"/>
    <mergeCell ref="B11:M11"/>
    <mergeCell ref="B17:N17"/>
    <mergeCell ref="Q17:R17"/>
    <mergeCell ref="V17:W17"/>
  </mergeCells>
  <phoneticPr fontId="10" type="noConversion"/>
  <pageMargins left="0.51181102362204722" right="0.23622047244094491" top="0.39370078740157483" bottom="0.39370078740157483" header="0" footer="0"/>
  <pageSetup scale="8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3"/>
  <sheetViews>
    <sheetView showGridLines="0" view="pageBreakPreview" zoomScale="110" workbookViewId="0">
      <selection activeCell="B41" sqref="B41"/>
    </sheetView>
  </sheetViews>
  <sheetFormatPr baseColWidth="10" defaultRowHeight="12.75" x14ac:dyDescent="0.2"/>
  <cols>
    <col min="1" max="1" width="4.28515625" customWidth="1"/>
    <col min="2" max="2" width="4.42578125" customWidth="1"/>
    <col min="7" max="7" width="14.28515625" customWidth="1"/>
    <col min="10" max="10" width="13.5703125" bestFit="1" customWidth="1"/>
    <col min="11" max="11" width="12.42578125" customWidth="1"/>
    <col min="12" max="12" width="12.28515625" customWidth="1"/>
    <col min="13" max="13" width="20.85546875" customWidth="1"/>
  </cols>
  <sheetData>
    <row r="2" spans="3:13" ht="15.75" x14ac:dyDescent="0.25">
      <c r="C2" s="449" t="s">
        <v>233</v>
      </c>
      <c r="D2" s="450"/>
      <c r="E2" s="450"/>
      <c r="F2" s="450"/>
      <c r="G2" s="450"/>
      <c r="H2" s="450"/>
      <c r="I2" s="450"/>
      <c r="J2" s="450"/>
      <c r="K2" s="450"/>
      <c r="L2" s="450"/>
      <c r="M2" s="450"/>
    </row>
    <row r="3" spans="3:13" ht="13.5" thickBot="1" x14ac:dyDescent="0.25">
      <c r="C3" s="443" t="s">
        <v>82</v>
      </c>
      <c r="D3" s="442"/>
      <c r="E3" s="442"/>
      <c r="F3" s="442"/>
      <c r="G3" s="442"/>
      <c r="H3" s="8"/>
    </row>
    <row r="4" spans="3:13" ht="13.5" thickBot="1" x14ac:dyDescent="0.25">
      <c r="C4" s="443" t="s">
        <v>83</v>
      </c>
      <c r="D4" s="442"/>
      <c r="E4" s="11"/>
      <c r="F4" s="11"/>
      <c r="G4" s="11"/>
      <c r="H4" s="488" t="s">
        <v>270</v>
      </c>
      <c r="I4" s="487"/>
      <c r="J4" s="487"/>
      <c r="K4" s="487"/>
      <c r="L4" s="487"/>
      <c r="M4" s="487"/>
    </row>
    <row r="5" spans="3:13" ht="13.5" thickBot="1" x14ac:dyDescent="0.25">
      <c r="C5" s="443" t="s">
        <v>84</v>
      </c>
      <c r="D5" s="442"/>
      <c r="E5" s="442"/>
      <c r="F5" s="442"/>
      <c r="G5" s="442"/>
      <c r="H5" s="488" t="s">
        <v>85</v>
      </c>
      <c r="I5" s="487"/>
      <c r="J5" s="487"/>
      <c r="K5" s="487"/>
      <c r="L5" s="12" t="s">
        <v>86</v>
      </c>
      <c r="M5" s="24" t="s">
        <v>168</v>
      </c>
    </row>
    <row r="6" spans="3:13" ht="13.5" thickBot="1" x14ac:dyDescent="0.25">
      <c r="C6" s="443" t="s">
        <v>87</v>
      </c>
      <c r="D6" s="442"/>
      <c r="E6" s="442"/>
      <c r="F6" s="442"/>
      <c r="G6" s="442"/>
      <c r="H6" s="486" t="s">
        <v>88</v>
      </c>
      <c r="I6" s="487"/>
      <c r="J6" s="487"/>
      <c r="K6" s="487"/>
      <c r="L6" s="13">
        <v>90</v>
      </c>
      <c r="M6" s="42">
        <f>+K15*L6</f>
        <v>90000000</v>
      </c>
    </row>
    <row r="7" spans="3:13" ht="13.5" thickBot="1" x14ac:dyDescent="0.25">
      <c r="C7" s="443" t="s">
        <v>89</v>
      </c>
      <c r="D7" s="442"/>
      <c r="E7" s="442"/>
      <c r="F7" s="442"/>
      <c r="G7" s="442"/>
      <c r="H7" s="486" t="s">
        <v>90</v>
      </c>
      <c r="I7" s="487"/>
      <c r="J7" s="487"/>
      <c r="K7" s="487"/>
      <c r="L7" s="13">
        <v>135</v>
      </c>
      <c r="M7" s="42">
        <f>+K15*L7</f>
        <v>135000000</v>
      </c>
    </row>
    <row r="8" spans="3:13" ht="13.5" thickBot="1" x14ac:dyDescent="0.25">
      <c r="C8" s="443" t="s">
        <v>91</v>
      </c>
      <c r="D8" s="442"/>
      <c r="E8" s="442"/>
      <c r="F8" s="442"/>
      <c r="G8" s="442"/>
      <c r="H8" s="488" t="s">
        <v>92</v>
      </c>
      <c r="I8" s="487"/>
      <c r="J8" s="487"/>
      <c r="K8" s="487"/>
      <c r="L8" s="487"/>
      <c r="M8" s="487"/>
    </row>
    <row r="9" spans="3:13" ht="13.5" thickBot="1" x14ac:dyDescent="0.25">
      <c r="C9" s="441" t="s">
        <v>160</v>
      </c>
      <c r="D9" s="442"/>
      <c r="E9" s="442"/>
      <c r="F9" s="442"/>
      <c r="G9" s="442"/>
    </row>
    <row r="10" spans="3:13" x14ac:dyDescent="0.2">
      <c r="C10" s="11"/>
      <c r="D10" s="11"/>
      <c r="E10" s="11"/>
      <c r="F10" s="11"/>
      <c r="G10" s="11"/>
      <c r="H10" s="492" t="s">
        <v>165</v>
      </c>
      <c r="I10" s="493"/>
      <c r="J10" s="493"/>
      <c r="K10" s="493"/>
      <c r="L10" s="493"/>
      <c r="M10" s="494"/>
    </row>
    <row r="11" spans="3:13" ht="13.5" thickBot="1" x14ac:dyDescent="0.25">
      <c r="C11" s="443" t="s">
        <v>93</v>
      </c>
      <c r="D11" s="442"/>
      <c r="E11" s="442"/>
      <c r="F11" s="442"/>
      <c r="G11" s="442"/>
      <c r="H11" s="482"/>
      <c r="I11" s="483"/>
      <c r="J11" s="483"/>
      <c r="K11" s="483"/>
      <c r="L11" s="483"/>
      <c r="M11" s="484"/>
    </row>
    <row r="12" spans="3:13" ht="13.5" thickBot="1" x14ac:dyDescent="0.25">
      <c r="C12" s="475" t="s">
        <v>94</v>
      </c>
      <c r="D12" s="441"/>
      <c r="E12" s="441" t="s">
        <v>106</v>
      </c>
      <c r="F12" s="442"/>
      <c r="H12" s="488" t="s">
        <v>166</v>
      </c>
      <c r="I12" s="487"/>
      <c r="J12" s="487"/>
      <c r="K12" s="487"/>
      <c r="L12" s="12" t="s">
        <v>86</v>
      </c>
      <c r="M12" s="24" t="s">
        <v>168</v>
      </c>
    </row>
    <row r="13" spans="3:13" ht="13.5" thickBot="1" x14ac:dyDescent="0.25">
      <c r="C13" s="475" t="s">
        <v>97</v>
      </c>
      <c r="D13" s="441"/>
      <c r="E13" s="441" t="s">
        <v>95</v>
      </c>
      <c r="F13" s="442"/>
      <c r="G13" s="445"/>
      <c r="H13" s="486" t="s">
        <v>96</v>
      </c>
      <c r="I13" s="487"/>
      <c r="J13" s="487"/>
      <c r="K13" s="487"/>
      <c r="L13" s="13">
        <v>18</v>
      </c>
      <c r="M13" s="42">
        <f>+K15*L13</f>
        <v>18000000</v>
      </c>
    </row>
    <row r="14" spans="3:13" ht="13.5" thickBot="1" x14ac:dyDescent="0.25">
      <c r="C14" s="475" t="s">
        <v>99</v>
      </c>
      <c r="D14" s="441"/>
      <c r="E14" s="441" t="s">
        <v>100</v>
      </c>
      <c r="F14" s="442"/>
      <c r="G14" s="445"/>
      <c r="H14" s="486" t="s">
        <v>98</v>
      </c>
      <c r="I14" s="487"/>
      <c r="J14" s="487"/>
      <c r="K14" s="487"/>
      <c r="L14" s="19">
        <v>18</v>
      </c>
      <c r="M14" s="42">
        <f>+L14*K15</f>
        <v>18000000</v>
      </c>
    </row>
    <row r="15" spans="3:13" ht="13.5" thickBot="1" x14ac:dyDescent="0.25">
      <c r="C15" s="475" t="s">
        <v>101</v>
      </c>
      <c r="D15" s="441"/>
      <c r="E15" s="441" t="s">
        <v>103</v>
      </c>
      <c r="F15" s="442"/>
      <c r="G15" s="445"/>
      <c r="H15" s="485" t="s">
        <v>234</v>
      </c>
      <c r="I15" s="485"/>
      <c r="J15" s="485"/>
      <c r="K15" s="41">
        <v>1000000</v>
      </c>
    </row>
    <row r="16" spans="3:13" ht="13.5" thickBot="1" x14ac:dyDescent="0.25">
      <c r="C16" s="475" t="s">
        <v>102</v>
      </c>
      <c r="D16" s="441"/>
      <c r="E16" s="441" t="s">
        <v>107</v>
      </c>
      <c r="F16" s="442"/>
      <c r="G16" s="445"/>
      <c r="H16" s="21"/>
    </row>
    <row r="17" spans="3:13" x14ac:dyDescent="0.2">
      <c r="H17" s="479" t="s">
        <v>158</v>
      </c>
      <c r="I17" s="480"/>
      <c r="J17" s="480"/>
      <c r="K17" s="480"/>
      <c r="L17" s="480"/>
      <c r="M17" s="481"/>
    </row>
    <row r="18" spans="3:13" ht="20.25" customHeight="1" thickBot="1" x14ac:dyDescent="0.25">
      <c r="C18" s="11"/>
      <c r="D18" s="11"/>
      <c r="E18" s="11"/>
      <c r="F18" s="11"/>
      <c r="G18" s="11"/>
      <c r="H18" s="482"/>
      <c r="I18" s="483"/>
      <c r="J18" s="483"/>
      <c r="K18" s="483"/>
      <c r="L18" s="483"/>
      <c r="M18" s="484"/>
    </row>
    <row r="19" spans="3:13" ht="13.5" thickBot="1" x14ac:dyDescent="0.25">
      <c r="C19" s="443" t="s">
        <v>112</v>
      </c>
      <c r="D19" s="442"/>
      <c r="E19" s="442"/>
      <c r="F19" s="442"/>
      <c r="G19" s="476"/>
      <c r="H19" s="461" t="s">
        <v>169</v>
      </c>
      <c r="I19" s="462"/>
      <c r="J19" s="461" t="s">
        <v>79</v>
      </c>
      <c r="K19" s="462"/>
      <c r="L19" s="463" t="s">
        <v>104</v>
      </c>
      <c r="M19" s="466" t="s">
        <v>105</v>
      </c>
    </row>
    <row r="20" spans="3:13" ht="13.5" thickBot="1" x14ac:dyDescent="0.25">
      <c r="C20" s="441" t="s">
        <v>114</v>
      </c>
      <c r="D20" s="442"/>
      <c r="E20" s="442"/>
      <c r="F20" s="442"/>
      <c r="G20" s="476"/>
      <c r="H20" s="461" t="s">
        <v>108</v>
      </c>
      <c r="I20" s="462"/>
      <c r="J20" s="470" t="s">
        <v>109</v>
      </c>
      <c r="K20" s="471"/>
      <c r="L20" s="464"/>
      <c r="M20" s="467"/>
    </row>
    <row r="21" spans="3:13" ht="13.5" thickBot="1" x14ac:dyDescent="0.25">
      <c r="C21" s="14" t="s">
        <v>115</v>
      </c>
      <c r="D21" s="11"/>
      <c r="E21" s="11"/>
      <c r="F21" s="11"/>
      <c r="G21" s="11"/>
      <c r="H21" s="22" t="s">
        <v>110</v>
      </c>
      <c r="I21" s="23" t="s">
        <v>111</v>
      </c>
      <c r="J21" s="23" t="s">
        <v>110</v>
      </c>
      <c r="K21" s="23" t="s">
        <v>111</v>
      </c>
      <c r="L21" s="465"/>
      <c r="M21" s="468"/>
    </row>
    <row r="22" spans="3:13" ht="13.5" thickBot="1" x14ac:dyDescent="0.25">
      <c r="C22" s="443" t="s">
        <v>116</v>
      </c>
      <c r="D22" s="442"/>
      <c r="E22" s="11" t="s">
        <v>117</v>
      </c>
      <c r="F22" s="11"/>
      <c r="G22" s="11"/>
      <c r="H22" s="477" t="s">
        <v>113</v>
      </c>
      <c r="I22" s="478">
        <v>2</v>
      </c>
      <c r="J22" s="473">
        <v>0</v>
      </c>
      <c r="K22" s="472">
        <f>+K15*I22</f>
        <v>2000000</v>
      </c>
      <c r="L22" s="469">
        <v>30</v>
      </c>
      <c r="M22" s="444">
        <f>+K15*L22</f>
        <v>30000000</v>
      </c>
    </row>
    <row r="23" spans="3:13" ht="13.5" thickBot="1" x14ac:dyDescent="0.25">
      <c r="C23" s="443" t="s">
        <v>118</v>
      </c>
      <c r="D23" s="442"/>
      <c r="E23" s="441" t="s">
        <v>119</v>
      </c>
      <c r="F23" s="442"/>
      <c r="G23" s="445"/>
      <c r="H23" s="477"/>
      <c r="I23" s="478"/>
      <c r="J23" s="474"/>
      <c r="K23" s="472"/>
      <c r="L23" s="469"/>
      <c r="M23" s="444"/>
    </row>
    <row r="24" spans="3:13" ht="13.5" thickBot="1" x14ac:dyDescent="0.25">
      <c r="C24" s="443" t="s">
        <v>120</v>
      </c>
      <c r="D24" s="442"/>
      <c r="E24" s="441" t="s">
        <v>121</v>
      </c>
      <c r="F24" s="442"/>
      <c r="G24" s="445"/>
      <c r="H24" s="477" t="s">
        <v>156</v>
      </c>
      <c r="I24" s="478">
        <v>4</v>
      </c>
      <c r="J24" s="444">
        <f>+K22+1</f>
        <v>2000001</v>
      </c>
      <c r="K24" s="472">
        <f>+K15*I24</f>
        <v>4000000</v>
      </c>
      <c r="L24" s="469">
        <v>20</v>
      </c>
      <c r="M24" s="444">
        <f>+K15*L24</f>
        <v>20000000</v>
      </c>
    </row>
    <row r="25" spans="3:13" ht="13.5" thickBot="1" x14ac:dyDescent="0.25">
      <c r="C25" s="443" t="s">
        <v>122</v>
      </c>
      <c r="D25" s="442"/>
      <c r="E25" s="441" t="s">
        <v>123</v>
      </c>
      <c r="F25" s="442"/>
      <c r="G25" s="445"/>
      <c r="H25" s="477"/>
      <c r="I25" s="478"/>
      <c r="J25" s="472"/>
      <c r="K25" s="472"/>
      <c r="L25" s="469"/>
      <c r="M25" s="444"/>
    </row>
    <row r="26" spans="3:13" x14ac:dyDescent="0.2">
      <c r="C26" s="443" t="s">
        <v>124</v>
      </c>
      <c r="D26" s="442"/>
      <c r="E26" s="441" t="s">
        <v>125</v>
      </c>
      <c r="F26" s="442"/>
      <c r="G26" s="445"/>
    </row>
    <row r="27" spans="3:13" x14ac:dyDescent="0.2">
      <c r="C27" s="443" t="s">
        <v>126</v>
      </c>
      <c r="D27" s="442"/>
      <c r="E27" s="15"/>
      <c r="F27" s="11"/>
      <c r="G27" s="11"/>
      <c r="H27" s="443" t="s">
        <v>129</v>
      </c>
      <c r="I27" s="442"/>
      <c r="J27" s="442"/>
      <c r="K27" s="442"/>
      <c r="L27" s="442"/>
      <c r="M27" s="442"/>
    </row>
    <row r="28" spans="3:13" x14ac:dyDescent="0.2">
      <c r="C28" s="443" t="s">
        <v>127</v>
      </c>
      <c r="D28" s="442"/>
      <c r="E28" s="11"/>
      <c r="F28" s="11"/>
      <c r="G28" s="11"/>
      <c r="H28" s="443" t="s">
        <v>162</v>
      </c>
      <c r="I28" s="442"/>
      <c r="J28" s="442"/>
      <c r="K28" s="442"/>
      <c r="L28" s="442"/>
      <c r="M28" s="382"/>
    </row>
    <row r="29" spans="3:13" x14ac:dyDescent="0.2">
      <c r="C29" s="441" t="s">
        <v>128</v>
      </c>
      <c r="D29" s="442"/>
      <c r="E29" s="442"/>
      <c r="F29" s="11"/>
      <c r="G29" s="11"/>
    </row>
    <row r="30" spans="3:13" x14ac:dyDescent="0.2">
      <c r="C30" s="11"/>
      <c r="D30" s="11"/>
      <c r="E30" s="11"/>
      <c r="F30" s="11"/>
      <c r="G30" s="11"/>
    </row>
    <row r="31" spans="3:13" x14ac:dyDescent="0.2">
      <c r="C31" s="443" t="s">
        <v>130</v>
      </c>
      <c r="D31" s="442"/>
      <c r="E31" s="442"/>
      <c r="F31" s="442"/>
      <c r="G31" s="442"/>
      <c r="H31" s="446"/>
      <c r="I31" s="382"/>
      <c r="J31" s="382"/>
      <c r="K31" s="382"/>
      <c r="L31" s="382"/>
    </row>
    <row r="32" spans="3:13" x14ac:dyDescent="0.2">
      <c r="C32" s="16" t="s">
        <v>131</v>
      </c>
      <c r="D32" s="441" t="s">
        <v>132</v>
      </c>
      <c r="E32" s="442"/>
      <c r="F32" s="442"/>
      <c r="G32" s="442"/>
      <c r="H32" s="441" t="s">
        <v>133</v>
      </c>
      <c r="I32" s="442"/>
      <c r="J32" s="442"/>
      <c r="K32" s="442"/>
      <c r="L32" s="442"/>
      <c r="M32" s="382"/>
    </row>
    <row r="33" spans="2:13" x14ac:dyDescent="0.2">
      <c r="C33" s="16" t="s">
        <v>134</v>
      </c>
      <c r="D33" s="441" t="s">
        <v>135</v>
      </c>
      <c r="E33" s="442"/>
      <c r="F33" s="442"/>
      <c r="G33" s="442"/>
      <c r="H33" s="16" t="s">
        <v>136</v>
      </c>
      <c r="I33" s="15" t="s">
        <v>137</v>
      </c>
      <c r="J33" s="16" t="s">
        <v>138</v>
      </c>
      <c r="K33" s="15" t="s">
        <v>139</v>
      </c>
      <c r="L33" s="11"/>
    </row>
    <row r="34" spans="2:13" x14ac:dyDescent="0.2">
      <c r="C34" s="16" t="s">
        <v>140</v>
      </c>
      <c r="D34" s="443" t="s">
        <v>141</v>
      </c>
      <c r="E34" s="442"/>
      <c r="F34" s="442"/>
      <c r="G34" s="442"/>
      <c r="H34" s="16" t="s">
        <v>142</v>
      </c>
      <c r="I34" s="15" t="s">
        <v>143</v>
      </c>
      <c r="J34" s="16" t="s">
        <v>144</v>
      </c>
      <c r="K34" s="15" t="s">
        <v>145</v>
      </c>
      <c r="L34" s="11"/>
    </row>
    <row r="35" spans="2:13" x14ac:dyDescent="0.2">
      <c r="C35" s="11"/>
      <c r="D35" s="11"/>
      <c r="E35" s="11"/>
      <c r="F35" s="11"/>
      <c r="G35" s="11"/>
      <c r="H35" s="14" t="s">
        <v>146</v>
      </c>
      <c r="I35" s="11" t="s">
        <v>147</v>
      </c>
      <c r="J35" s="14" t="s">
        <v>148</v>
      </c>
      <c r="K35" s="11" t="s">
        <v>149</v>
      </c>
      <c r="L35" s="11"/>
    </row>
    <row r="36" spans="2:13" x14ac:dyDescent="0.2">
      <c r="C36" s="443" t="s">
        <v>150</v>
      </c>
      <c r="D36" s="442"/>
      <c r="E36" s="442"/>
      <c r="F36" s="442"/>
      <c r="G36" s="442"/>
      <c r="I36" s="17" t="s">
        <v>151</v>
      </c>
    </row>
    <row r="37" spans="2:13" x14ac:dyDescent="0.2">
      <c r="C37" s="16" t="s">
        <v>152</v>
      </c>
      <c r="D37" s="16" t="s">
        <v>153</v>
      </c>
      <c r="E37" s="15" t="s">
        <v>238</v>
      </c>
      <c r="F37" s="11"/>
      <c r="G37" s="11"/>
    </row>
    <row r="38" spans="2:13" ht="4.5" customHeight="1" x14ac:dyDescent="0.2"/>
    <row r="39" spans="2:13" ht="15.75" x14ac:dyDescent="0.25">
      <c r="C39" s="449" t="s">
        <v>167</v>
      </c>
      <c r="D39" s="450"/>
      <c r="E39" s="450"/>
      <c r="F39" s="450"/>
      <c r="G39" s="450"/>
      <c r="H39" s="450"/>
      <c r="I39" s="450"/>
      <c r="J39" s="450"/>
      <c r="K39" s="450"/>
      <c r="L39" s="450"/>
      <c r="M39" s="450"/>
    </row>
    <row r="40" spans="2:13" x14ac:dyDescent="0.2">
      <c r="C40" s="451" t="s">
        <v>154</v>
      </c>
      <c r="D40" s="452"/>
      <c r="E40" s="452"/>
      <c r="F40" s="452"/>
      <c r="G40" s="452"/>
      <c r="H40" s="452"/>
      <c r="I40" s="452"/>
      <c r="J40" s="452"/>
      <c r="K40" s="452"/>
      <c r="L40" s="452"/>
      <c r="M40" s="452"/>
    </row>
    <row r="41" spans="2:13" ht="15.75" x14ac:dyDescent="0.2">
      <c r="B41" s="18"/>
      <c r="C41" s="453" t="s">
        <v>272</v>
      </c>
      <c r="D41" s="454"/>
      <c r="E41" s="454"/>
      <c r="F41" s="454"/>
      <c r="G41" s="454"/>
      <c r="H41" s="454"/>
      <c r="I41" s="454"/>
      <c r="J41" s="454"/>
      <c r="K41" s="454"/>
      <c r="L41" s="454"/>
      <c r="M41" s="454"/>
    </row>
    <row r="42" spans="2:13" ht="15.75" x14ac:dyDescent="0.2">
      <c r="B42" s="18"/>
      <c r="C42" s="453" t="s">
        <v>273</v>
      </c>
      <c r="D42" s="454"/>
      <c r="E42" s="454"/>
      <c r="F42" s="454"/>
      <c r="G42" s="454"/>
      <c r="H42" s="454"/>
      <c r="I42" s="454"/>
      <c r="J42" s="454"/>
      <c r="K42" s="454"/>
      <c r="L42" s="454"/>
      <c r="M42" s="454"/>
    </row>
    <row r="43" spans="2:13" ht="15.75" x14ac:dyDescent="0.2">
      <c r="B43" s="18"/>
      <c r="C43" s="455" t="s">
        <v>289</v>
      </c>
      <c r="D43" s="454"/>
      <c r="E43" s="454"/>
      <c r="F43" s="454"/>
      <c r="G43" s="454"/>
      <c r="H43" s="454"/>
      <c r="I43" s="454"/>
      <c r="J43" s="454"/>
      <c r="K43" s="454"/>
      <c r="L43" s="454"/>
      <c r="M43" s="454"/>
    </row>
    <row r="44" spans="2:13" ht="28.5" customHeight="1" x14ac:dyDescent="0.2">
      <c r="B44" s="18"/>
      <c r="C44" s="489" t="s">
        <v>271</v>
      </c>
      <c r="D44" s="490"/>
      <c r="E44" s="490"/>
      <c r="F44" s="490"/>
      <c r="G44" s="490"/>
      <c r="H44" s="490"/>
      <c r="I44" s="490"/>
      <c r="J44" s="490"/>
      <c r="K44" s="490"/>
      <c r="L44" s="490"/>
      <c r="M44" s="491"/>
    </row>
    <row r="45" spans="2:13" ht="15.75" customHeight="1" x14ac:dyDescent="0.2">
      <c r="B45" s="18"/>
      <c r="C45" s="489" t="s">
        <v>292</v>
      </c>
      <c r="D45" s="225"/>
      <c r="E45" s="225"/>
      <c r="F45" s="225"/>
      <c r="G45" s="225"/>
      <c r="H45" s="225"/>
      <c r="I45" s="225"/>
      <c r="J45" s="225"/>
      <c r="K45" s="225"/>
      <c r="L45" s="225"/>
      <c r="M45" s="287"/>
    </row>
    <row r="46" spans="2:13" ht="27" customHeight="1" x14ac:dyDescent="0.2">
      <c r="B46" s="18"/>
      <c r="C46" s="447" t="s">
        <v>290</v>
      </c>
      <c r="D46" s="448"/>
      <c r="E46" s="448"/>
      <c r="F46" s="448"/>
      <c r="G46" s="448"/>
      <c r="H46" s="448"/>
      <c r="I46" s="448"/>
      <c r="J46" s="448"/>
      <c r="K46" s="448"/>
      <c r="L46" s="448"/>
      <c r="M46" s="448"/>
    </row>
    <row r="47" spans="2:13" ht="27.75" customHeight="1" x14ac:dyDescent="0.2">
      <c r="B47" s="18"/>
      <c r="C47" s="447" t="s">
        <v>274</v>
      </c>
      <c r="D47" s="448"/>
      <c r="E47" s="448"/>
      <c r="F47" s="448"/>
      <c r="G47" s="448"/>
      <c r="H47" s="448"/>
      <c r="I47" s="448"/>
      <c r="J47" s="448"/>
      <c r="K47" s="448"/>
      <c r="L47" s="448"/>
      <c r="M47" s="448"/>
    </row>
    <row r="48" spans="2:13" ht="27" customHeight="1" x14ac:dyDescent="0.2">
      <c r="B48" s="18"/>
      <c r="C48" s="447" t="s">
        <v>275</v>
      </c>
      <c r="D48" s="448"/>
      <c r="E48" s="448"/>
      <c r="F48" s="448"/>
      <c r="G48" s="448"/>
      <c r="H48" s="448"/>
      <c r="I48" s="448"/>
      <c r="J48" s="448"/>
      <c r="K48" s="448"/>
      <c r="L48" s="448"/>
      <c r="M48" s="448"/>
    </row>
    <row r="49" spans="2:13" ht="27.75" customHeight="1" x14ac:dyDescent="0.2">
      <c r="B49" s="18"/>
      <c r="C49" s="447" t="s">
        <v>276</v>
      </c>
      <c r="D49" s="448"/>
      <c r="E49" s="448"/>
      <c r="F49" s="448"/>
      <c r="G49" s="448"/>
      <c r="H49" s="448"/>
      <c r="I49" s="448"/>
      <c r="J49" s="448"/>
      <c r="K49" s="448"/>
      <c r="L49" s="448"/>
      <c r="M49" s="448"/>
    </row>
    <row r="50" spans="2:13" ht="25.5" customHeight="1" x14ac:dyDescent="0.2">
      <c r="B50" s="18"/>
      <c r="C50" s="447" t="s">
        <v>277</v>
      </c>
      <c r="D50" s="448"/>
      <c r="E50" s="448"/>
      <c r="F50" s="448"/>
      <c r="G50" s="448"/>
      <c r="H50" s="448"/>
      <c r="I50" s="448"/>
      <c r="J50" s="448"/>
      <c r="K50" s="448"/>
      <c r="L50" s="448"/>
      <c r="M50" s="448"/>
    </row>
    <row r="51" spans="2:13" ht="27" customHeight="1" x14ac:dyDescent="0.2">
      <c r="B51" s="18"/>
      <c r="C51" s="447" t="s">
        <v>278</v>
      </c>
      <c r="D51" s="448"/>
      <c r="E51" s="448"/>
      <c r="F51" s="448"/>
      <c r="G51" s="448"/>
      <c r="H51" s="448"/>
      <c r="I51" s="448"/>
      <c r="J51" s="448"/>
      <c r="K51" s="448"/>
      <c r="L51" s="448"/>
      <c r="M51" s="448"/>
    </row>
    <row r="52" spans="2:13" ht="28.5" customHeight="1" x14ac:dyDescent="0.2">
      <c r="B52" s="18"/>
      <c r="C52" s="447" t="s">
        <v>279</v>
      </c>
      <c r="D52" s="448"/>
      <c r="E52" s="448"/>
      <c r="F52" s="448"/>
      <c r="G52" s="448"/>
      <c r="H52" s="448"/>
      <c r="I52" s="448"/>
      <c r="J52" s="448"/>
      <c r="K52" s="448"/>
      <c r="L52" s="448"/>
      <c r="M52" s="448"/>
    </row>
    <row r="53" spans="2:13" ht="17.25" customHeight="1" x14ac:dyDescent="0.2">
      <c r="B53" s="18"/>
      <c r="C53" s="456" t="s">
        <v>159</v>
      </c>
      <c r="D53" s="457"/>
      <c r="E53" s="457"/>
      <c r="F53" s="457"/>
      <c r="G53" s="457"/>
      <c r="H53" s="457"/>
      <c r="I53" s="457"/>
      <c r="J53" s="457"/>
      <c r="K53" s="457"/>
      <c r="L53" s="457"/>
      <c r="M53" s="458"/>
    </row>
    <row r="54" spans="2:13" ht="63" customHeight="1" x14ac:dyDescent="0.2">
      <c r="B54" s="18"/>
      <c r="C54" s="447" t="s">
        <v>291</v>
      </c>
      <c r="D54" s="448"/>
      <c r="E54" s="448"/>
      <c r="F54" s="448"/>
      <c r="G54" s="448"/>
      <c r="H54" s="448"/>
      <c r="I54" s="448"/>
      <c r="J54" s="448"/>
      <c r="K54" s="448"/>
      <c r="L54" s="448"/>
      <c r="M54" s="448"/>
    </row>
    <row r="55" spans="2:13" ht="28.5" customHeight="1" x14ac:dyDescent="0.2">
      <c r="B55" s="18"/>
      <c r="C55" s="447" t="s">
        <v>280</v>
      </c>
      <c r="D55" s="448"/>
      <c r="E55" s="448"/>
      <c r="F55" s="448"/>
      <c r="G55" s="448"/>
      <c r="H55" s="448"/>
      <c r="I55" s="448"/>
      <c r="J55" s="448"/>
      <c r="K55" s="448"/>
      <c r="L55" s="448"/>
      <c r="M55" s="448"/>
    </row>
    <row r="56" spans="2:13" ht="29.25" customHeight="1" x14ac:dyDescent="0.2">
      <c r="B56" s="18"/>
      <c r="C56" s="447" t="s">
        <v>281</v>
      </c>
      <c r="D56" s="448"/>
      <c r="E56" s="448"/>
      <c r="F56" s="448"/>
      <c r="G56" s="448"/>
      <c r="H56" s="448"/>
      <c r="I56" s="448"/>
      <c r="J56" s="448"/>
      <c r="K56" s="448"/>
      <c r="L56" s="448"/>
      <c r="M56" s="448"/>
    </row>
    <row r="57" spans="2:13" ht="40.5" customHeight="1" x14ac:dyDescent="0.2">
      <c r="B57" s="18"/>
      <c r="C57" s="447" t="s">
        <v>282</v>
      </c>
      <c r="D57" s="448"/>
      <c r="E57" s="448"/>
      <c r="F57" s="448"/>
      <c r="G57" s="448"/>
      <c r="H57" s="448"/>
      <c r="I57" s="448"/>
      <c r="J57" s="448"/>
      <c r="K57" s="448"/>
      <c r="L57" s="448"/>
      <c r="M57" s="448"/>
    </row>
    <row r="58" spans="2:13" ht="15.75" x14ac:dyDescent="0.2">
      <c r="B58" s="18"/>
      <c r="C58" s="447" t="s">
        <v>283</v>
      </c>
      <c r="D58" s="448"/>
      <c r="E58" s="448"/>
      <c r="F58" s="448"/>
      <c r="G58" s="448"/>
      <c r="H58" s="448"/>
      <c r="I58" s="448"/>
      <c r="J58" s="448"/>
      <c r="K58" s="448"/>
      <c r="L58" s="448"/>
      <c r="M58" s="448"/>
    </row>
    <row r="59" spans="2:13" ht="15.75" x14ac:dyDescent="0.2">
      <c r="B59" s="18"/>
      <c r="C59" s="447" t="s">
        <v>284</v>
      </c>
      <c r="D59" s="448"/>
      <c r="E59" s="448"/>
      <c r="F59" s="448"/>
      <c r="G59" s="448"/>
      <c r="H59" s="448"/>
      <c r="I59" s="448"/>
      <c r="J59" s="448"/>
      <c r="K59" s="448"/>
      <c r="L59" s="448"/>
      <c r="M59" s="448"/>
    </row>
    <row r="60" spans="2:13" ht="30.75" customHeight="1" x14ac:dyDescent="0.2">
      <c r="B60" s="18"/>
      <c r="C60" s="447" t="s">
        <v>285</v>
      </c>
      <c r="D60" s="448"/>
      <c r="E60" s="448"/>
      <c r="F60" s="448"/>
      <c r="G60" s="448"/>
      <c r="H60" s="448"/>
      <c r="I60" s="448"/>
      <c r="J60" s="448"/>
      <c r="K60" s="448"/>
      <c r="L60" s="448"/>
      <c r="M60" s="448"/>
    </row>
    <row r="61" spans="2:13" ht="13.5" customHeight="1" x14ac:dyDescent="0.2">
      <c r="B61" s="18"/>
      <c r="C61" s="447" t="s">
        <v>286</v>
      </c>
      <c r="D61" s="448"/>
      <c r="E61" s="448"/>
      <c r="F61" s="448"/>
      <c r="G61" s="448"/>
      <c r="H61" s="448"/>
      <c r="I61" s="448"/>
      <c r="J61" s="448"/>
      <c r="K61" s="448"/>
      <c r="L61" s="448"/>
      <c r="M61" s="448"/>
    </row>
    <row r="62" spans="2:13" ht="27" customHeight="1" x14ac:dyDescent="0.2">
      <c r="B62" s="18"/>
      <c r="C62" s="447" t="s">
        <v>287</v>
      </c>
      <c r="D62" s="448"/>
      <c r="E62" s="448"/>
      <c r="F62" s="448"/>
      <c r="G62" s="448"/>
      <c r="H62" s="448"/>
      <c r="I62" s="448"/>
      <c r="J62" s="448"/>
      <c r="K62" s="448"/>
      <c r="L62" s="448"/>
      <c r="M62" s="448"/>
    </row>
    <row r="63" spans="2:13" ht="26.25" customHeight="1" x14ac:dyDescent="0.25">
      <c r="B63" s="20">
        <f>SUM(B41:B62)</f>
        <v>0</v>
      </c>
      <c r="C63" s="459" t="s">
        <v>288</v>
      </c>
      <c r="D63" s="460"/>
      <c r="E63" s="460"/>
      <c r="F63" s="460"/>
      <c r="G63" s="460"/>
      <c r="H63" s="460"/>
      <c r="I63" s="460"/>
      <c r="J63" s="460"/>
      <c r="K63" s="460"/>
      <c r="L63" s="460"/>
      <c r="M63" s="460"/>
    </row>
  </sheetData>
  <sheetProtection algorithmName="SHA-512" hashValue="W0XdTV6oN2u3tzIvB4id6fcjpO5XHtv+26rfejNWw4TSPwGlO0XsxB+Xb6bKxgmZBmnDXWFEPzGDVk3I9sTw5A==" saltValue="fG+2SZM1uFodPwMpId1zkA==" spinCount="100000" sheet="1" objects="1" scenarios="1" selectLockedCells="1"/>
  <mergeCells count="96">
    <mergeCell ref="C44:M44"/>
    <mergeCell ref="C45:M45"/>
    <mergeCell ref="H10:M11"/>
    <mergeCell ref="C2:M2"/>
    <mergeCell ref="C3:G3"/>
    <mergeCell ref="C4:D4"/>
    <mergeCell ref="H4:M4"/>
    <mergeCell ref="C5:G5"/>
    <mergeCell ref="H5:K5"/>
    <mergeCell ref="C9:G9"/>
    <mergeCell ref="C11:G11"/>
    <mergeCell ref="C6:G6"/>
    <mergeCell ref="H6:K6"/>
    <mergeCell ref="C7:G7"/>
    <mergeCell ref="H7:K7"/>
    <mergeCell ref="C8:G8"/>
    <mergeCell ref="H8:M8"/>
    <mergeCell ref="C13:D13"/>
    <mergeCell ref="H14:K14"/>
    <mergeCell ref="C14:D14"/>
    <mergeCell ref="E14:G14"/>
    <mergeCell ref="C12:D12"/>
    <mergeCell ref="E13:G13"/>
    <mergeCell ref="H13:K13"/>
    <mergeCell ref="H12:K12"/>
    <mergeCell ref="E12:F12"/>
    <mergeCell ref="H24:H25"/>
    <mergeCell ref="E16:G16"/>
    <mergeCell ref="H20:I20"/>
    <mergeCell ref="I24:I25"/>
    <mergeCell ref="H17:M18"/>
    <mergeCell ref="C22:D22"/>
    <mergeCell ref="C23:D23"/>
    <mergeCell ref="E23:G23"/>
    <mergeCell ref="H22:H23"/>
    <mergeCell ref="I22:I23"/>
    <mergeCell ref="C16:D16"/>
    <mergeCell ref="E15:G15"/>
    <mergeCell ref="H19:I19"/>
    <mergeCell ref="C19:G19"/>
    <mergeCell ref="C20:G20"/>
    <mergeCell ref="C15:D15"/>
    <mergeCell ref="H15:J15"/>
    <mergeCell ref="J19:K19"/>
    <mergeCell ref="L19:L21"/>
    <mergeCell ref="M19:M21"/>
    <mergeCell ref="L24:L25"/>
    <mergeCell ref="L22:L23"/>
    <mergeCell ref="M22:M23"/>
    <mergeCell ref="J20:K20"/>
    <mergeCell ref="J24:J25"/>
    <mergeCell ref="K24:K25"/>
    <mergeCell ref="J22:J23"/>
    <mergeCell ref="K22:K23"/>
    <mergeCell ref="C59:M59"/>
    <mergeCell ref="C63:M63"/>
    <mergeCell ref="C60:M60"/>
    <mergeCell ref="C61:M61"/>
    <mergeCell ref="C62:M62"/>
    <mergeCell ref="C50:M50"/>
    <mergeCell ref="C51:M51"/>
    <mergeCell ref="C54:M54"/>
    <mergeCell ref="C52:M52"/>
    <mergeCell ref="C53:M53"/>
    <mergeCell ref="C58:M58"/>
    <mergeCell ref="D33:G33"/>
    <mergeCell ref="D34:G34"/>
    <mergeCell ref="C36:G36"/>
    <mergeCell ref="C39:M39"/>
    <mergeCell ref="C40:M40"/>
    <mergeCell ref="C41:M41"/>
    <mergeCell ref="C42:M42"/>
    <mergeCell ref="C43:M43"/>
    <mergeCell ref="C56:M56"/>
    <mergeCell ref="C57:M57"/>
    <mergeCell ref="C55:M55"/>
    <mergeCell ref="C48:M48"/>
    <mergeCell ref="C47:M47"/>
    <mergeCell ref="C46:M46"/>
    <mergeCell ref="C49:M49"/>
    <mergeCell ref="D32:G32"/>
    <mergeCell ref="H32:M32"/>
    <mergeCell ref="C25:D25"/>
    <mergeCell ref="M24:M25"/>
    <mergeCell ref="E25:G25"/>
    <mergeCell ref="C26:D26"/>
    <mergeCell ref="E26:G26"/>
    <mergeCell ref="C27:D27"/>
    <mergeCell ref="C28:D28"/>
    <mergeCell ref="C29:E29"/>
    <mergeCell ref="H27:M27"/>
    <mergeCell ref="H28:M28"/>
    <mergeCell ref="C31:G31"/>
    <mergeCell ref="H31:L31"/>
    <mergeCell ref="C24:D24"/>
    <mergeCell ref="E24:G24"/>
  </mergeCells>
  <phoneticPr fontId="10" type="noConversion"/>
  <pageMargins left="0.39370078740157483" right="0.31496062992125984" top="0.19685039370078741" bottom="0.15748031496062992" header="0" footer="0"/>
  <pageSetup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formulario 2022</vt:lpstr>
      <vt:lpstr>Declaracion</vt:lpstr>
      <vt:lpstr>Guia diligenciamiento, doc sopt</vt:lpstr>
      <vt:lpstr>Declaracion!Área_de_impresión</vt:lpstr>
      <vt:lpstr>'formulario 2022'!Área_de_impresión</vt:lpstr>
      <vt:lpstr>'Guia diligenciamiento, doc sopt'!Área_de_impresión</vt:lpstr>
    </vt:vector>
  </TitlesOfParts>
  <Company>Inurbe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Inurbe</dc:creator>
  <cp:lastModifiedBy>PORT-77678</cp:lastModifiedBy>
  <cp:lastPrinted>2022-05-27T14:01:51Z</cp:lastPrinted>
  <dcterms:created xsi:type="dcterms:W3CDTF">2001-02-07T14:13:43Z</dcterms:created>
  <dcterms:modified xsi:type="dcterms:W3CDTF">2022-09-19T19:23:27Z</dcterms:modified>
</cp:coreProperties>
</file>